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46\2017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F10" i="4686" l="1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S6" i="4690" l="1"/>
  <c r="L5" i="4690"/>
  <c r="D5" i="4690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J43" i="4689"/>
  <c r="J40" i="4689"/>
  <c r="J36" i="4689"/>
  <c r="J34" i="4689"/>
  <c r="J33" i="4689"/>
  <c r="J31" i="4689"/>
  <c r="J30" i="4689"/>
  <c r="J28" i="4689"/>
  <c r="J26" i="4689"/>
  <c r="J25" i="4689"/>
  <c r="J24" i="4689"/>
  <c r="J23" i="4689"/>
  <c r="J22" i="4689"/>
  <c r="J20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C22" i="4688"/>
  <c r="D22" i="4688"/>
  <c r="E22" i="4688"/>
  <c r="F22" i="4688"/>
  <c r="G22" i="4688"/>
  <c r="H22" i="4688"/>
  <c r="I22" i="4688"/>
  <c r="J22" i="4688"/>
  <c r="K22" i="4688"/>
  <c r="M22" i="4688"/>
  <c r="N22" i="4688"/>
  <c r="O22" i="4688"/>
  <c r="B22" i="4688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T17" i="4681" l="1"/>
  <c r="AN28" i="4688"/>
  <c r="CB18" i="4688" s="1"/>
  <c r="AN23" i="4688"/>
  <c r="CB19" i="4688" s="1"/>
  <c r="U20" i="4690"/>
  <c r="U21" i="4690"/>
  <c r="U19" i="4690"/>
  <c r="AO23" i="4688"/>
  <c r="CC19" i="4688" s="1"/>
  <c r="J37" i="4689"/>
  <c r="D29" i="4688" s="1"/>
  <c r="J32" i="4689"/>
  <c r="U24" i="4688" s="1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1" i="4690"/>
  <c r="N10" i="4690"/>
  <c r="N12" i="4690"/>
  <c r="G19" i="4690"/>
  <c r="G17" i="4690"/>
  <c r="G16" i="4690"/>
  <c r="G13" i="4690"/>
  <c r="G14" i="4690"/>
  <c r="G15" i="4690"/>
  <c r="AL28" i="4688"/>
  <c r="BZ18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G18" i="4690"/>
  <c r="N13" i="4690"/>
  <c r="J44" i="4689"/>
  <c r="AF29" i="4688"/>
  <c r="J45" i="4689"/>
  <c r="J41" i="4689"/>
  <c r="P29" i="4688"/>
  <c r="J42" i="4689"/>
  <c r="J38" i="4689"/>
  <c r="J39" i="4689"/>
  <c r="AF24" i="4688"/>
  <c r="AO24" i="4688"/>
  <c r="J35" i="4689"/>
  <c r="P24" i="4688"/>
  <c r="Z24" i="4688"/>
  <c r="D24" i="4688"/>
  <c r="J24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M33" i="4688"/>
  <c r="CA21" i="4688" s="1"/>
  <c r="AO33" i="4688"/>
  <c r="CC21" i="4688" s="1"/>
  <c r="U23" i="4690"/>
  <c r="N23" i="4690"/>
  <c r="G23" i="4690"/>
  <c r="Z33" i="4688"/>
  <c r="BO21" i="4688" s="1"/>
  <c r="W33" i="4688"/>
  <c r="BL21" i="4688" s="1"/>
  <c r="I33" i="4688"/>
  <c r="AY21" i="4688" s="1"/>
  <c r="AL33" i="4688"/>
  <c r="BZ21" i="4688" s="1"/>
  <c r="AJ33" i="4688"/>
  <c r="BX21" i="4688" s="1"/>
  <c r="AI33" i="4688"/>
  <c r="BW21" i="4688" s="1"/>
  <c r="AH33" i="4688"/>
  <c r="BV21" i="4688" s="1"/>
  <c r="U23" i="4684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<sst xmlns="http://schemas.openxmlformats.org/spreadsheetml/2006/main" count="783" uniqueCount="154">
  <si>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</si>
  <si>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</si>
  <si>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</si>
  <si>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</si>
  <si>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</si>
  <si>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</si>
  <si>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</si>
  <si>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</si>
  <si>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</si>
  <si>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</si>
  <si>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</si>
  <si>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</si>
  <si>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</si>
  <si>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</si>
  <si>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</si>
  <si>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</si>
  <si>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</si>
  <si>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</si>
  <si>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</si>
  <si>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</si>
  <si>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</si>
  <si>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</si>
  <si>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</si>
  <si>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</si>
  <si>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</si>
  <si>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</si>
  <si>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</si>
  <si>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</si>
  <si>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</si>
  <si>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</si>
  <si>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</si>
  <si>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</si>
  <si>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</si>
  <si>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</si>
  <si>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</si>
  <si>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</si>
  <si>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</si>
  <si>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</si>
  <si>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</si>
  <si>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</si>
  <si>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</si>
  <si>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</si>
  <si>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</si>
  <si>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</si>
  <si>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</si>
  <si>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</si>
  <si>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</si>
  <si>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</si>
  <si>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</si>
  <si>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</si>
  <si>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</si>
  <si>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</si>
  <si>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</si>
  <si>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</si>
  <si>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</si>
  <si>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</si>
  <si>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</si>
  <si>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</si>
  <si>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</si>
  <si>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</si>
  <si>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</si>
  <si>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</si>
  <si>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</si>
  <si>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</si>
  <si>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</si>
  <si>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</si>
  <si>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</si>
  <si>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</si>
  <si>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</si>
  <si>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</si>
  <si>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</si>
  <si>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</si>
  <si>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</si>
  <si>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</si>
  <si>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</si>
  <si>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</si>
  <si>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</si>
  <si>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</si>
  <si>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</si>
  <si>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</si>
  <si>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</si>
  <si>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</si>
  <si>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</si>
  <si>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</si>
  <si>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</si>
  <si>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</si>
  <si>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</si>
  <si>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</si>
  <si>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</si>
  <si>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</si>
  <si>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</si>
  <si>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</si>
  <si>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</si>
  <si>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</si>
  <si>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</si>
  <si>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</si>
  <si>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</si>
  <si>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</si>
  <si>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</si>
  <si>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</si>
  <si>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</si>
  <si>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</si>
  <si>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</si>
  <si>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</si>
  <si>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</si>
  <si>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</si>
  <si>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</si>
  <si>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</si>
  <si>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</si>
  <si>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</si>
  <si>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</si>
  <si>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</si>
  <si>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</si>
  <si>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</si>
  <si>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</si>
  <si>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</si>
  <si>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</si>
  <si>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</si>
  <si>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</si>
  <si>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</si>
  <si>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</si>
  <si>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</si>
  <si>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</si>
  <si>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</si>
  <si>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</si>
  <si>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</si>
  <si>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</si>
  <si>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</si>
  <si>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</si>
  <si>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</si>
  <si>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</si>
  <si>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</si>
  <si>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</si>
  <si>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</si>
  <si>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</si>
  <si>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</si>
  <si>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</si>
  <si>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</si>
  <si>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</si>
  <si>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</si>
  <si>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</si>
  <si>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</si>
  <si>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</si>
  <si>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</si>
  <si>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</si>
  <si>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</si>
  <si>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8(ORI - SUR)</t>
  </si>
  <si>
    <t>2 (S-N)</t>
  </si>
  <si>
    <t>ADOLFREDO FLOREZ</t>
  </si>
  <si>
    <t>CALLE 45 X VIA 40</t>
  </si>
  <si>
    <t>IVAN FONSECA</t>
  </si>
  <si>
    <t>GEOVANNIS GONZALEZ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</si>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</sst>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207.5</c:v>
                </c:pt>
                <c:pt idx="1">
                  <c:v>230.5</c:v>
                </c:pt>
                <c:pt idx="2">
                  <c:v>262.5</c:v>
                </c:pt>
                <c:pt idx="3">
                  <c:v>217</c:v>
                </c:pt>
                <c:pt idx="4">
                  <c:v>171</c:v>
                </c:pt>
                <c:pt idx="5">
                  <c:v>188.5</c:v>
                </c:pt>
                <c:pt idx="6">
                  <c:v>161.5</c:v>
                </c:pt>
                <c:pt idx="7">
                  <c:v>169</c:v>
                </c:pt>
                <c:pt idx="8">
                  <c:v>197.5</c:v>
                </c:pt>
                <c:pt idx="9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3240"/>
        <c:axId val="161798656"/>
      </c:barChart>
      <c:catAx>
        <c:axId val="16204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1201.5</c:v>
                </c:pt>
                <c:pt idx="1">
                  <c:v>1275</c:v>
                </c:pt>
                <c:pt idx="2">
                  <c:v>1360.5</c:v>
                </c:pt>
                <c:pt idx="3">
                  <c:v>1068</c:v>
                </c:pt>
                <c:pt idx="4">
                  <c:v>1095</c:v>
                </c:pt>
                <c:pt idx="5">
                  <c:v>1104.5</c:v>
                </c:pt>
                <c:pt idx="6">
                  <c:v>1060</c:v>
                </c:pt>
                <c:pt idx="7">
                  <c:v>964.5</c:v>
                </c:pt>
                <c:pt idx="8">
                  <c:v>1024.5</c:v>
                </c:pt>
                <c:pt idx="9">
                  <c:v>1010.5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9608"/>
        <c:axId val="162520000"/>
      </c:barChart>
      <c:catAx>
        <c:axId val="16251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2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2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1076.5</c:v>
                </c:pt>
                <c:pt idx="1">
                  <c:v>1130</c:v>
                </c:pt>
                <c:pt idx="2">
                  <c:v>1129.5</c:v>
                </c:pt>
                <c:pt idx="3">
                  <c:v>1066.5</c:v>
                </c:pt>
                <c:pt idx="4">
                  <c:v>1162</c:v>
                </c:pt>
                <c:pt idx="5">
                  <c:v>1191</c:v>
                </c:pt>
                <c:pt idx="6">
                  <c:v>1248.5</c:v>
                </c:pt>
                <c:pt idx="7">
                  <c:v>1276</c:v>
                </c:pt>
                <c:pt idx="8">
                  <c:v>1190.5</c:v>
                </c:pt>
                <c:pt idx="9">
                  <c:v>1181.5</c:v>
                </c:pt>
                <c:pt idx="10">
                  <c:v>1102.5</c:v>
                </c:pt>
                <c:pt idx="11">
                  <c:v>962.5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0264"/>
        <c:axId val="163570656"/>
      </c:barChart>
      <c:catAx>
        <c:axId val="16357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961.5</c:v>
                </c:pt>
                <c:pt idx="1">
                  <c:v>998</c:v>
                </c:pt>
                <c:pt idx="2">
                  <c:v>947</c:v>
                </c:pt>
                <c:pt idx="3">
                  <c:v>959</c:v>
                </c:pt>
                <c:pt idx="4">
                  <c:v>1047.5</c:v>
                </c:pt>
                <c:pt idx="5">
                  <c:v>1053.5</c:v>
                </c:pt>
                <c:pt idx="6">
                  <c:v>1020</c:v>
                </c:pt>
                <c:pt idx="7">
                  <c:v>909</c:v>
                </c:pt>
                <c:pt idx="8">
                  <c:v>910.5</c:v>
                </c:pt>
                <c:pt idx="9">
                  <c:v>933.5</c:v>
                </c:pt>
                <c:pt idx="10">
                  <c:v>900</c:v>
                </c:pt>
                <c:pt idx="11">
                  <c:v>1125</c:v>
                </c:pt>
                <c:pt idx="12">
                  <c:v>972.5</c:v>
                </c:pt>
                <c:pt idx="13">
                  <c:v>1025.5</c:v>
                </c:pt>
                <c:pt idx="14">
                  <c:v>981.5</c:v>
                </c:pt>
                <c:pt idx="15">
                  <c:v>1131.5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1440"/>
        <c:axId val="163571832"/>
      </c:barChart>
      <c:catAx>
        <c:axId val="16357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1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1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100.5</c:v>
                </c:pt>
                <c:pt idx="1">
                  <c:v>118</c:v>
                </c:pt>
                <c:pt idx="2">
                  <c:v>113.5</c:v>
                </c:pt>
                <c:pt idx="3">
                  <c:v>97.5</c:v>
                </c:pt>
                <c:pt idx="4">
                  <c:v>81</c:v>
                </c:pt>
                <c:pt idx="5">
                  <c:v>109</c:v>
                </c:pt>
                <c:pt idx="6">
                  <c:v>87.5</c:v>
                </c:pt>
                <c:pt idx="7">
                  <c:v>82.5</c:v>
                </c:pt>
                <c:pt idx="8">
                  <c:v>96.5</c:v>
                </c:pt>
                <c:pt idx="9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2616"/>
        <c:axId val="163573008"/>
      </c:barChart>
      <c:catAx>
        <c:axId val="16357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43.5</c:v>
                </c:pt>
                <c:pt idx="1">
                  <c:v>42</c:v>
                </c:pt>
                <c:pt idx="2">
                  <c:v>52.5</c:v>
                </c:pt>
                <c:pt idx="3">
                  <c:v>46.5</c:v>
                </c:pt>
                <c:pt idx="4">
                  <c:v>61</c:v>
                </c:pt>
                <c:pt idx="5">
                  <c:v>68</c:v>
                </c:pt>
                <c:pt idx="6">
                  <c:v>69</c:v>
                </c:pt>
                <c:pt idx="7">
                  <c:v>64</c:v>
                </c:pt>
                <c:pt idx="8">
                  <c:v>71.5</c:v>
                </c:pt>
                <c:pt idx="9">
                  <c:v>65.5</c:v>
                </c:pt>
                <c:pt idx="10">
                  <c:v>54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03336"/>
        <c:axId val="163503728"/>
      </c:barChart>
      <c:catAx>
        <c:axId val="16350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194</c:v>
                </c:pt>
                <c:pt idx="1">
                  <c:v>180</c:v>
                </c:pt>
                <c:pt idx="2">
                  <c:v>213</c:v>
                </c:pt>
                <c:pt idx="3">
                  <c:v>226.5</c:v>
                </c:pt>
                <c:pt idx="4">
                  <c:v>242</c:v>
                </c:pt>
                <c:pt idx="5">
                  <c:v>227</c:v>
                </c:pt>
                <c:pt idx="6">
                  <c:v>267.5</c:v>
                </c:pt>
                <c:pt idx="7">
                  <c:v>247.5</c:v>
                </c:pt>
                <c:pt idx="8">
                  <c:v>244</c:v>
                </c:pt>
                <c:pt idx="9">
                  <c:v>237.5</c:v>
                </c:pt>
                <c:pt idx="10">
                  <c:v>204.5</c:v>
                </c:pt>
                <c:pt idx="11">
                  <c:v>230.5</c:v>
                </c:pt>
                <c:pt idx="12">
                  <c:v>195.5</c:v>
                </c:pt>
                <c:pt idx="13">
                  <c:v>174.5</c:v>
                </c:pt>
                <c:pt idx="14">
                  <c:v>215.5</c:v>
                </c:pt>
                <c:pt idx="15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04512"/>
        <c:axId val="163504904"/>
      </c:barChart>
      <c:catAx>
        <c:axId val="16350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917.5</c:v>
                </c:pt>
                <c:pt idx="4">
                  <c:v>881</c:v>
                </c:pt>
                <c:pt idx="5">
                  <c:v>839</c:v>
                </c:pt>
                <c:pt idx="6">
                  <c:v>738</c:v>
                </c:pt>
                <c:pt idx="7">
                  <c:v>690</c:v>
                </c:pt>
                <c:pt idx="8">
                  <c:v>716.5</c:v>
                </c:pt>
                <c:pt idx="9">
                  <c:v>693.5</c:v>
                </c:pt>
                <c:pt idx="13">
                  <c:v>813.5</c:v>
                </c:pt>
                <c:pt idx="14">
                  <c:v>861.5</c:v>
                </c:pt>
                <c:pt idx="15">
                  <c:v>908.5</c:v>
                </c:pt>
                <c:pt idx="16">
                  <c:v>963</c:v>
                </c:pt>
                <c:pt idx="17">
                  <c:v>984</c:v>
                </c:pt>
                <c:pt idx="18">
                  <c:v>986</c:v>
                </c:pt>
                <c:pt idx="19">
                  <c:v>996.5</c:v>
                </c:pt>
                <c:pt idx="20">
                  <c:v>933.5</c:v>
                </c:pt>
                <c:pt idx="21">
                  <c:v>916.5</c:v>
                </c:pt>
                <c:pt idx="22">
                  <c:v>868</c:v>
                </c:pt>
                <c:pt idx="23">
                  <c:v>805</c:v>
                </c:pt>
                <c:pt idx="24">
                  <c:v>816</c:v>
                </c:pt>
                <c:pt idx="25">
                  <c:v>800.5</c:v>
                </c:pt>
                <c:pt idx="29">
                  <c:v>965</c:v>
                </c:pt>
                <c:pt idx="30">
                  <c:v>973</c:v>
                </c:pt>
                <c:pt idx="31">
                  <c:v>957.5</c:v>
                </c:pt>
                <c:pt idx="32">
                  <c:v>980.5</c:v>
                </c:pt>
                <c:pt idx="33">
                  <c:v>996.5</c:v>
                </c:pt>
                <c:pt idx="34">
                  <c:v>1001.5</c:v>
                </c:pt>
                <c:pt idx="35">
                  <c:v>1002</c:v>
                </c:pt>
                <c:pt idx="36">
                  <c:v>990</c:v>
                </c:pt>
                <c:pt idx="37">
                  <c:v>861.5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1777</c:v>
                </c:pt>
                <c:pt idx="4">
                  <c:v>1873</c:v>
                </c:pt>
                <c:pt idx="5">
                  <c:v>1960.5</c:v>
                </c:pt>
                <c:pt idx="6">
                  <c:v>1929</c:v>
                </c:pt>
                <c:pt idx="7">
                  <c:v>1892.5</c:v>
                </c:pt>
                <c:pt idx="8">
                  <c:v>1810.5</c:v>
                </c:pt>
                <c:pt idx="9">
                  <c:v>1767</c:v>
                </c:pt>
                <c:pt idx="13">
                  <c:v>1476</c:v>
                </c:pt>
                <c:pt idx="14">
                  <c:v>1422.5</c:v>
                </c:pt>
                <c:pt idx="15">
                  <c:v>1391.5</c:v>
                </c:pt>
                <c:pt idx="16">
                  <c:v>1352</c:v>
                </c:pt>
                <c:pt idx="17">
                  <c:v>1264.5</c:v>
                </c:pt>
                <c:pt idx="18">
                  <c:v>1216.5</c:v>
                </c:pt>
                <c:pt idx="19">
                  <c:v>1157</c:v>
                </c:pt>
                <c:pt idx="20">
                  <c:v>1191.5</c:v>
                </c:pt>
                <c:pt idx="21">
                  <c:v>1296.5</c:v>
                </c:pt>
                <c:pt idx="22">
                  <c:v>1383.5</c:v>
                </c:pt>
                <c:pt idx="23">
                  <c:v>1513</c:v>
                </c:pt>
                <c:pt idx="24">
                  <c:v>1579</c:v>
                </c:pt>
                <c:pt idx="25">
                  <c:v>1693</c:v>
                </c:pt>
                <c:pt idx="29">
                  <c:v>1535.5</c:v>
                </c:pt>
                <c:pt idx="30">
                  <c:v>1562.5</c:v>
                </c:pt>
                <c:pt idx="31">
                  <c:v>1534.5</c:v>
                </c:pt>
                <c:pt idx="32">
                  <c:v>1569</c:v>
                </c:pt>
                <c:pt idx="33">
                  <c:v>1694.5</c:v>
                </c:pt>
                <c:pt idx="34">
                  <c:v>1712.5</c:v>
                </c:pt>
                <c:pt idx="35">
                  <c:v>1722</c:v>
                </c:pt>
                <c:pt idx="36">
                  <c:v>1613</c:v>
                </c:pt>
                <c:pt idx="37">
                  <c:v>1453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2210.5</c:v>
                </c:pt>
                <c:pt idx="4">
                  <c:v>2044.5</c:v>
                </c:pt>
                <c:pt idx="5">
                  <c:v>1828.5</c:v>
                </c:pt>
                <c:pt idx="6">
                  <c:v>1660.5</c:v>
                </c:pt>
                <c:pt idx="7">
                  <c:v>1641.5</c:v>
                </c:pt>
                <c:pt idx="8">
                  <c:v>1626.5</c:v>
                </c:pt>
                <c:pt idx="9">
                  <c:v>1599</c:v>
                </c:pt>
                <c:pt idx="13">
                  <c:v>1576</c:v>
                </c:pt>
                <c:pt idx="14">
                  <c:v>1667.5</c:v>
                </c:pt>
                <c:pt idx="15">
                  <c:v>1707</c:v>
                </c:pt>
                <c:pt idx="16">
                  <c:v>1765</c:v>
                </c:pt>
                <c:pt idx="17">
                  <c:v>1781.5</c:v>
                </c:pt>
                <c:pt idx="18">
                  <c:v>1690.5</c:v>
                </c:pt>
                <c:pt idx="19">
                  <c:v>1619.5</c:v>
                </c:pt>
                <c:pt idx="20">
                  <c:v>1528</c:v>
                </c:pt>
                <c:pt idx="21">
                  <c:v>1656</c:v>
                </c:pt>
                <c:pt idx="22">
                  <c:v>1679.5</c:v>
                </c:pt>
                <c:pt idx="23">
                  <c:v>1705</c:v>
                </c:pt>
                <c:pt idx="24">
                  <c:v>1709.5</c:v>
                </c:pt>
                <c:pt idx="25">
                  <c:v>1617.5</c:v>
                </c:pt>
                <c:pt idx="29">
                  <c:v>1902</c:v>
                </c:pt>
                <c:pt idx="30">
                  <c:v>1952.5</c:v>
                </c:pt>
                <c:pt idx="31">
                  <c:v>2057</c:v>
                </c:pt>
                <c:pt idx="32">
                  <c:v>2118.5</c:v>
                </c:pt>
                <c:pt idx="33">
                  <c:v>2186.5</c:v>
                </c:pt>
                <c:pt idx="34">
                  <c:v>2192</c:v>
                </c:pt>
                <c:pt idx="35">
                  <c:v>2172.5</c:v>
                </c:pt>
                <c:pt idx="36">
                  <c:v>2147.5</c:v>
                </c:pt>
                <c:pt idx="37">
                  <c:v>2122.5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4905</c:v>
                </c:pt>
                <c:pt idx="4">
                  <c:v>4798.5</c:v>
                </c:pt>
                <c:pt idx="5">
                  <c:v>4628</c:v>
                </c:pt>
                <c:pt idx="6">
                  <c:v>4327.5</c:v>
                </c:pt>
                <c:pt idx="7">
                  <c:v>4224</c:v>
                </c:pt>
                <c:pt idx="8">
                  <c:v>4153.5</c:v>
                </c:pt>
                <c:pt idx="9">
                  <c:v>4059.5</c:v>
                </c:pt>
                <c:pt idx="13">
                  <c:v>3865.5</c:v>
                </c:pt>
                <c:pt idx="14">
                  <c:v>3951.5</c:v>
                </c:pt>
                <c:pt idx="15">
                  <c:v>4007</c:v>
                </c:pt>
                <c:pt idx="16">
                  <c:v>4080</c:v>
                </c:pt>
                <c:pt idx="17">
                  <c:v>4030</c:v>
                </c:pt>
                <c:pt idx="18">
                  <c:v>3893</c:v>
                </c:pt>
                <c:pt idx="19">
                  <c:v>3773</c:v>
                </c:pt>
                <c:pt idx="20">
                  <c:v>3653</c:v>
                </c:pt>
                <c:pt idx="21">
                  <c:v>3869</c:v>
                </c:pt>
                <c:pt idx="22">
                  <c:v>3931</c:v>
                </c:pt>
                <c:pt idx="23">
                  <c:v>4023</c:v>
                </c:pt>
                <c:pt idx="24">
                  <c:v>4104.5</c:v>
                </c:pt>
                <c:pt idx="25">
                  <c:v>4111</c:v>
                </c:pt>
                <c:pt idx="29">
                  <c:v>4402.5</c:v>
                </c:pt>
                <c:pt idx="30">
                  <c:v>4488</c:v>
                </c:pt>
                <c:pt idx="31">
                  <c:v>4549</c:v>
                </c:pt>
                <c:pt idx="32">
                  <c:v>4668</c:v>
                </c:pt>
                <c:pt idx="33">
                  <c:v>4877.5</c:v>
                </c:pt>
                <c:pt idx="34">
                  <c:v>4906</c:v>
                </c:pt>
                <c:pt idx="35">
                  <c:v>4896.5</c:v>
                </c:pt>
                <c:pt idx="36">
                  <c:v>4750.5</c:v>
                </c:pt>
                <c:pt idx="37">
                  <c:v>4437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05688"/>
        <c:axId val="163506080"/>
      </c:lineChart>
      <c:catAx>
        <c:axId val="163505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6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505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225</c:v>
                </c:pt>
                <c:pt idx="1">
                  <c:v>259</c:v>
                </c:pt>
                <c:pt idx="2">
                  <c:v>233.5</c:v>
                </c:pt>
                <c:pt idx="3">
                  <c:v>247.5</c:v>
                </c:pt>
                <c:pt idx="4">
                  <c:v>233</c:v>
                </c:pt>
                <c:pt idx="5">
                  <c:v>243.5</c:v>
                </c:pt>
                <c:pt idx="6">
                  <c:v>256.5</c:v>
                </c:pt>
                <c:pt idx="7">
                  <c:v>263.5</c:v>
                </c:pt>
                <c:pt idx="8">
                  <c:v>238</c:v>
                </c:pt>
                <c:pt idx="9">
                  <c:v>244</c:v>
                </c:pt>
                <c:pt idx="10">
                  <c:v>244.5</c:v>
                </c:pt>
                <c:pt idx="11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3320"/>
        <c:axId val="161953704"/>
      </c:barChart>
      <c:catAx>
        <c:axId val="16195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194</c:v>
                </c:pt>
                <c:pt idx="1">
                  <c:v>180</c:v>
                </c:pt>
                <c:pt idx="2">
                  <c:v>213</c:v>
                </c:pt>
                <c:pt idx="3">
                  <c:v>226.5</c:v>
                </c:pt>
                <c:pt idx="4">
                  <c:v>242</c:v>
                </c:pt>
                <c:pt idx="5">
                  <c:v>227</c:v>
                </c:pt>
                <c:pt idx="6">
                  <c:v>267.5</c:v>
                </c:pt>
                <c:pt idx="7">
                  <c:v>247.5</c:v>
                </c:pt>
                <c:pt idx="8">
                  <c:v>244</c:v>
                </c:pt>
                <c:pt idx="9">
                  <c:v>237.5</c:v>
                </c:pt>
                <c:pt idx="10">
                  <c:v>204.5</c:v>
                </c:pt>
                <c:pt idx="11">
                  <c:v>230.5</c:v>
                </c:pt>
                <c:pt idx="12">
                  <c:v>195.5</c:v>
                </c:pt>
                <c:pt idx="13">
                  <c:v>174.5</c:v>
                </c:pt>
                <c:pt idx="14">
                  <c:v>215.5</c:v>
                </c:pt>
                <c:pt idx="15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32288"/>
        <c:axId val="162032672"/>
      </c:barChart>
      <c:catAx>
        <c:axId val="16203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3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3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417</c:v>
                </c:pt>
                <c:pt idx="1">
                  <c:v>413.5</c:v>
                </c:pt>
                <c:pt idx="2">
                  <c:v>503</c:v>
                </c:pt>
                <c:pt idx="3">
                  <c:v>443.5</c:v>
                </c:pt>
                <c:pt idx="4">
                  <c:v>513</c:v>
                </c:pt>
                <c:pt idx="5">
                  <c:v>501</c:v>
                </c:pt>
                <c:pt idx="6">
                  <c:v>471.5</c:v>
                </c:pt>
                <c:pt idx="7">
                  <c:v>407</c:v>
                </c:pt>
                <c:pt idx="8">
                  <c:v>431</c:v>
                </c:pt>
                <c:pt idx="9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07384"/>
        <c:axId val="162311864"/>
      </c:barChart>
      <c:catAx>
        <c:axId val="16230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11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1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0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384.5</c:v>
                </c:pt>
                <c:pt idx="1">
                  <c:v>420</c:v>
                </c:pt>
                <c:pt idx="2">
                  <c:v>404.5</c:v>
                </c:pt>
                <c:pt idx="3">
                  <c:v>326.5</c:v>
                </c:pt>
                <c:pt idx="4">
                  <c:v>411.5</c:v>
                </c:pt>
                <c:pt idx="5">
                  <c:v>392</c:v>
                </c:pt>
                <c:pt idx="6">
                  <c:v>439</c:v>
                </c:pt>
                <c:pt idx="7">
                  <c:v>452</c:v>
                </c:pt>
                <c:pt idx="8">
                  <c:v>429.5</c:v>
                </c:pt>
                <c:pt idx="9">
                  <c:v>401.5</c:v>
                </c:pt>
                <c:pt idx="10">
                  <c:v>330</c:v>
                </c:pt>
                <c:pt idx="11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18928"/>
        <c:axId val="162719312"/>
      </c:barChart>
      <c:catAx>
        <c:axId val="16271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1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1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1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382.5</c:v>
                </c:pt>
                <c:pt idx="1">
                  <c:v>390</c:v>
                </c:pt>
                <c:pt idx="2">
                  <c:v>355</c:v>
                </c:pt>
                <c:pt idx="3">
                  <c:v>348.5</c:v>
                </c:pt>
                <c:pt idx="4">
                  <c:v>329</c:v>
                </c:pt>
                <c:pt idx="5">
                  <c:v>359</c:v>
                </c:pt>
                <c:pt idx="6">
                  <c:v>315.5</c:v>
                </c:pt>
                <c:pt idx="7">
                  <c:v>261</c:v>
                </c:pt>
                <c:pt idx="8">
                  <c:v>281</c:v>
                </c:pt>
                <c:pt idx="9">
                  <c:v>299.5</c:v>
                </c:pt>
                <c:pt idx="10">
                  <c:v>350</c:v>
                </c:pt>
                <c:pt idx="11">
                  <c:v>366</c:v>
                </c:pt>
                <c:pt idx="12">
                  <c:v>368</c:v>
                </c:pt>
                <c:pt idx="13">
                  <c:v>429</c:v>
                </c:pt>
                <c:pt idx="14">
                  <c:v>416</c:v>
                </c:pt>
                <c:pt idx="15">
                  <c:v>480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6472"/>
        <c:axId val="162516864"/>
      </c:barChart>
      <c:catAx>
        <c:axId val="16251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577</c:v>
                </c:pt>
                <c:pt idx="1">
                  <c:v>631</c:v>
                </c:pt>
                <c:pt idx="2">
                  <c:v>595</c:v>
                </c:pt>
                <c:pt idx="3">
                  <c:v>407.5</c:v>
                </c:pt>
                <c:pt idx="4">
                  <c:v>411</c:v>
                </c:pt>
                <c:pt idx="5">
                  <c:v>415</c:v>
                </c:pt>
                <c:pt idx="6">
                  <c:v>427</c:v>
                </c:pt>
                <c:pt idx="7">
                  <c:v>388.5</c:v>
                </c:pt>
                <c:pt idx="8">
                  <c:v>396</c:v>
                </c:pt>
                <c:pt idx="9">
                  <c:v>387.5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86128"/>
        <c:axId val="160585736"/>
      </c:barChart>
      <c:catAx>
        <c:axId val="16058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8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467</c:v>
                </c:pt>
                <c:pt idx="1">
                  <c:v>451</c:v>
                </c:pt>
                <c:pt idx="2">
                  <c:v>491.5</c:v>
                </c:pt>
                <c:pt idx="3">
                  <c:v>492.5</c:v>
                </c:pt>
                <c:pt idx="4">
                  <c:v>517.5</c:v>
                </c:pt>
                <c:pt idx="5">
                  <c:v>555.5</c:v>
                </c:pt>
                <c:pt idx="6">
                  <c:v>553</c:v>
                </c:pt>
                <c:pt idx="7">
                  <c:v>560.5</c:v>
                </c:pt>
                <c:pt idx="8">
                  <c:v>523</c:v>
                </c:pt>
                <c:pt idx="9">
                  <c:v>536</c:v>
                </c:pt>
                <c:pt idx="10">
                  <c:v>528</c:v>
                </c:pt>
                <c:pt idx="11">
                  <c:v>535.5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84560"/>
        <c:axId val="162517648"/>
      </c:barChart>
      <c:catAx>
        <c:axId val="16058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8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385</c:v>
                </c:pt>
                <c:pt idx="1">
                  <c:v>428</c:v>
                </c:pt>
                <c:pt idx="2">
                  <c:v>379</c:v>
                </c:pt>
                <c:pt idx="3">
                  <c:v>384</c:v>
                </c:pt>
                <c:pt idx="4">
                  <c:v>476.5</c:v>
                </c:pt>
                <c:pt idx="5">
                  <c:v>467.5</c:v>
                </c:pt>
                <c:pt idx="6">
                  <c:v>437</c:v>
                </c:pt>
                <c:pt idx="7">
                  <c:v>400.5</c:v>
                </c:pt>
                <c:pt idx="8">
                  <c:v>385.5</c:v>
                </c:pt>
                <c:pt idx="9">
                  <c:v>396.5</c:v>
                </c:pt>
                <c:pt idx="10">
                  <c:v>345.5</c:v>
                </c:pt>
                <c:pt idx="11">
                  <c:v>528.5</c:v>
                </c:pt>
                <c:pt idx="12">
                  <c:v>409</c:v>
                </c:pt>
                <c:pt idx="13">
                  <c:v>422</c:v>
                </c:pt>
                <c:pt idx="14">
                  <c:v>350</c:v>
                </c:pt>
                <c:pt idx="15">
                  <c:v>436.5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18432"/>
        <c:axId val="162518824"/>
      </c:barChart>
      <c:catAx>
        <c:axId val="1625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0"/>
          <a:ext cx="264795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">
        <v>149</v>
      </c>
      <c r="E5" s="169"/>
      <c r="F5" s="169"/>
      <c r="G5" s="169"/>
      <c r="H5" s="169"/>
      <c r="I5" s="164" t="s">
        <v>53</v>
      </c>
      <c r="J5" s="164"/>
      <c r="K5" s="164"/>
      <c r="L5" s="170"/>
      <c r="M5" s="170"/>
      <c r="N5" s="170"/>
      <c r="O5" s="12"/>
      <c r="P5" s="164" t="s">
        <v>57</v>
      </c>
      <c r="Q5" s="164"/>
      <c r="R5" s="164"/>
      <c r="S5" s="168" t="s">
        <v>147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150</v>
      </c>
      <c r="E6" s="166"/>
      <c r="F6" s="166"/>
      <c r="G6" s="166"/>
      <c r="H6" s="166"/>
      <c r="I6" s="164" t="s">
        <v>59</v>
      </c>
      <c r="J6" s="164"/>
      <c r="K6" s="164"/>
      <c r="L6" s="177">
        <v>2</v>
      </c>
      <c r="M6" s="177"/>
      <c r="N6" s="177"/>
      <c r="O6" s="42"/>
      <c r="P6" s="164" t="s">
        <v>58</v>
      </c>
      <c r="Q6" s="164"/>
      <c r="R6" s="164"/>
      <c r="S6" s="178">
        <v>43046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17</v>
      </c>
      <c r="C10" s="46">
        <v>189</v>
      </c>
      <c r="D10" s="46">
        <v>0</v>
      </c>
      <c r="E10" s="46">
        <v>4</v>
      </c>
      <c r="F10" s="6">
        <f t="shared" ref="F10:F22" si="0">B10*0.5+C10*1+D10*2+E10*2.5</f>
        <v>207.5</v>
      </c>
      <c r="G10" s="2"/>
      <c r="H10" s="19" t="s">
        <v>4</v>
      </c>
      <c r="I10" s="46">
        <v>8</v>
      </c>
      <c r="J10" s="46">
        <v>194</v>
      </c>
      <c r="K10" s="46">
        <v>3</v>
      </c>
      <c r="L10" s="46">
        <v>9</v>
      </c>
      <c r="M10" s="6">
        <f t="shared" ref="M10:M22" si="1">I10*0.5+J10*1+K10*2+L10*2.5</f>
        <v>226.5</v>
      </c>
      <c r="N10" s="9">
        <f>F20+F21+F22+M10</f>
        <v>813.5</v>
      </c>
      <c r="O10" s="19" t="s">
        <v>43</v>
      </c>
      <c r="P10" s="46">
        <v>19</v>
      </c>
      <c r="Q10" s="46">
        <v>179</v>
      </c>
      <c r="R10" s="46">
        <v>2</v>
      </c>
      <c r="S10" s="46">
        <v>13</v>
      </c>
      <c r="T10" s="6">
        <f t="shared" ref="T10:T21" si="2">P10*0.5+Q10*1+R10*2+S10*2.5</f>
        <v>225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196</v>
      </c>
      <c r="D11" s="46">
        <v>0</v>
      </c>
      <c r="E11" s="46">
        <v>10</v>
      </c>
      <c r="F11" s="6">
        <f t="shared" si="0"/>
        <v>230.5</v>
      </c>
      <c r="G11" s="2"/>
      <c r="H11" s="19" t="s">
        <v>5</v>
      </c>
      <c r="I11" s="46">
        <v>14</v>
      </c>
      <c r="J11" s="46">
        <v>208</v>
      </c>
      <c r="K11" s="46">
        <v>1</v>
      </c>
      <c r="L11" s="46">
        <v>10</v>
      </c>
      <c r="M11" s="6">
        <f t="shared" si="1"/>
        <v>242</v>
      </c>
      <c r="N11" s="9">
        <f>F21+F22+M10+M11</f>
        <v>861.5</v>
      </c>
      <c r="O11" s="19" t="s">
        <v>44</v>
      </c>
      <c r="P11" s="46">
        <v>21</v>
      </c>
      <c r="Q11" s="46">
        <v>195</v>
      </c>
      <c r="R11" s="46">
        <v>3</v>
      </c>
      <c r="S11" s="46">
        <v>19</v>
      </c>
      <c r="T11" s="6">
        <f t="shared" si="2"/>
        <v>259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213</v>
      </c>
      <c r="D12" s="46">
        <v>0</v>
      </c>
      <c r="E12" s="46">
        <v>15</v>
      </c>
      <c r="F12" s="6">
        <f t="shared" si="0"/>
        <v>262.5</v>
      </c>
      <c r="G12" s="2"/>
      <c r="H12" s="19" t="s">
        <v>6</v>
      </c>
      <c r="I12" s="46">
        <v>9</v>
      </c>
      <c r="J12" s="46">
        <v>201</v>
      </c>
      <c r="K12" s="46">
        <v>2</v>
      </c>
      <c r="L12" s="46">
        <v>7</v>
      </c>
      <c r="M12" s="6">
        <f t="shared" si="1"/>
        <v>227</v>
      </c>
      <c r="N12" s="2">
        <f>F22+M10+M11+M12</f>
        <v>908.5</v>
      </c>
      <c r="O12" s="19" t="s">
        <v>32</v>
      </c>
      <c r="P12" s="46">
        <v>16</v>
      </c>
      <c r="Q12" s="46">
        <v>184</v>
      </c>
      <c r="R12" s="46">
        <v>2</v>
      </c>
      <c r="S12" s="46">
        <v>15</v>
      </c>
      <c r="T12" s="6">
        <f t="shared" si="2"/>
        <v>233.5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175</v>
      </c>
      <c r="D13" s="46">
        <v>2</v>
      </c>
      <c r="E13" s="46">
        <v>12</v>
      </c>
      <c r="F13" s="6">
        <f t="shared" si="0"/>
        <v>217</v>
      </c>
      <c r="G13" s="2">
        <f t="shared" ref="G13:G19" si="3">F10+F11+F12+F13</f>
        <v>917.5</v>
      </c>
      <c r="H13" s="19" t="s">
        <v>7</v>
      </c>
      <c r="I13" s="46">
        <v>10</v>
      </c>
      <c r="J13" s="46">
        <v>240</v>
      </c>
      <c r="K13" s="46">
        <v>0</v>
      </c>
      <c r="L13" s="46">
        <v>9</v>
      </c>
      <c r="M13" s="6">
        <f t="shared" si="1"/>
        <v>267.5</v>
      </c>
      <c r="N13" s="2">
        <f t="shared" ref="N13:N18" si="4">M10+M11+M12+M13</f>
        <v>963</v>
      </c>
      <c r="O13" s="19" t="s">
        <v>33</v>
      </c>
      <c r="P13" s="46">
        <v>19</v>
      </c>
      <c r="Q13" s="46">
        <v>206</v>
      </c>
      <c r="R13" s="46">
        <v>1</v>
      </c>
      <c r="S13" s="46">
        <v>12</v>
      </c>
      <c r="T13" s="6">
        <f t="shared" si="2"/>
        <v>247.5</v>
      </c>
      <c r="U13" s="2">
        <f t="shared" ref="U13:U21" si="5">T10+T11+T12+T13</f>
        <v>965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124</v>
      </c>
      <c r="D14" s="46">
        <v>2</v>
      </c>
      <c r="E14" s="46">
        <v>15</v>
      </c>
      <c r="F14" s="6">
        <f t="shared" si="0"/>
        <v>171</v>
      </c>
      <c r="G14" s="2">
        <f t="shared" si="3"/>
        <v>881</v>
      </c>
      <c r="H14" s="19" t="s">
        <v>9</v>
      </c>
      <c r="I14" s="46">
        <v>7</v>
      </c>
      <c r="J14" s="46">
        <v>229</v>
      </c>
      <c r="K14" s="46">
        <v>0</v>
      </c>
      <c r="L14" s="46">
        <v>6</v>
      </c>
      <c r="M14" s="6">
        <f t="shared" si="1"/>
        <v>247.5</v>
      </c>
      <c r="N14" s="2">
        <f t="shared" si="4"/>
        <v>984</v>
      </c>
      <c r="O14" s="19" t="s">
        <v>29</v>
      </c>
      <c r="P14" s="45">
        <v>14</v>
      </c>
      <c r="Q14" s="45">
        <v>197</v>
      </c>
      <c r="R14" s="45">
        <v>2</v>
      </c>
      <c r="S14" s="45">
        <v>10</v>
      </c>
      <c r="T14" s="6">
        <f t="shared" si="2"/>
        <v>233</v>
      </c>
      <c r="U14" s="2">
        <f t="shared" si="5"/>
        <v>973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138</v>
      </c>
      <c r="D15" s="46">
        <v>0</v>
      </c>
      <c r="E15" s="46">
        <v>18</v>
      </c>
      <c r="F15" s="6">
        <f t="shared" si="0"/>
        <v>188.5</v>
      </c>
      <c r="G15" s="2">
        <f t="shared" si="3"/>
        <v>839</v>
      </c>
      <c r="H15" s="19" t="s">
        <v>12</v>
      </c>
      <c r="I15" s="46">
        <v>9</v>
      </c>
      <c r="J15" s="46">
        <v>220</v>
      </c>
      <c r="K15" s="46">
        <v>1</v>
      </c>
      <c r="L15" s="46">
        <v>7</v>
      </c>
      <c r="M15" s="6">
        <f t="shared" si="1"/>
        <v>244</v>
      </c>
      <c r="N15" s="2">
        <f t="shared" si="4"/>
        <v>986</v>
      </c>
      <c r="O15" s="18" t="s">
        <v>30</v>
      </c>
      <c r="P15" s="46">
        <v>16</v>
      </c>
      <c r="Q15" s="46">
        <v>218</v>
      </c>
      <c r="R15" s="46">
        <v>0</v>
      </c>
      <c r="S15" s="46">
        <v>7</v>
      </c>
      <c r="T15" s="6">
        <f t="shared" si="2"/>
        <v>243.5</v>
      </c>
      <c r="U15" s="2">
        <f t="shared" si="5"/>
        <v>957.5</v>
      </c>
      <c r="AB15" s="81">
        <v>233.5</v>
      </c>
    </row>
    <row r="16" spans="1:28" ht="24" customHeight="1" x14ac:dyDescent="0.2">
      <c r="A16" s="18" t="s">
        <v>39</v>
      </c>
      <c r="B16" s="46">
        <v>16</v>
      </c>
      <c r="C16" s="46">
        <v>119</v>
      </c>
      <c r="D16" s="46">
        <v>1</v>
      </c>
      <c r="E16" s="46">
        <v>13</v>
      </c>
      <c r="F16" s="6">
        <f t="shared" si="0"/>
        <v>161.5</v>
      </c>
      <c r="G16" s="2">
        <f t="shared" si="3"/>
        <v>738</v>
      </c>
      <c r="H16" s="19" t="s">
        <v>15</v>
      </c>
      <c r="I16" s="46">
        <v>7</v>
      </c>
      <c r="J16" s="46">
        <v>210</v>
      </c>
      <c r="K16" s="46">
        <v>2</v>
      </c>
      <c r="L16" s="46">
        <v>8</v>
      </c>
      <c r="M16" s="6">
        <f t="shared" si="1"/>
        <v>237.5</v>
      </c>
      <c r="N16" s="2">
        <f t="shared" si="4"/>
        <v>996.5</v>
      </c>
      <c r="O16" s="19" t="s">
        <v>8</v>
      </c>
      <c r="P16" s="46">
        <v>11</v>
      </c>
      <c r="Q16" s="46">
        <v>218</v>
      </c>
      <c r="R16" s="46">
        <v>4</v>
      </c>
      <c r="S16" s="46">
        <v>10</v>
      </c>
      <c r="T16" s="6">
        <f t="shared" si="2"/>
        <v>256.5</v>
      </c>
      <c r="U16" s="2">
        <f t="shared" si="5"/>
        <v>980.5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129</v>
      </c>
      <c r="D17" s="46">
        <v>1</v>
      </c>
      <c r="E17" s="46">
        <v>13</v>
      </c>
      <c r="F17" s="6">
        <f t="shared" si="0"/>
        <v>169</v>
      </c>
      <c r="G17" s="2">
        <f t="shared" si="3"/>
        <v>690</v>
      </c>
      <c r="H17" s="19" t="s">
        <v>18</v>
      </c>
      <c r="I17" s="46">
        <v>21</v>
      </c>
      <c r="J17" s="46">
        <v>164</v>
      </c>
      <c r="K17" s="46">
        <v>0</v>
      </c>
      <c r="L17" s="46">
        <v>12</v>
      </c>
      <c r="M17" s="6">
        <f t="shared" si="1"/>
        <v>204.5</v>
      </c>
      <c r="N17" s="2">
        <f t="shared" si="4"/>
        <v>933.5</v>
      </c>
      <c r="O17" s="19" t="s">
        <v>10</v>
      </c>
      <c r="P17" s="46">
        <v>16</v>
      </c>
      <c r="Q17" s="46">
        <v>229</v>
      </c>
      <c r="R17" s="46">
        <v>2</v>
      </c>
      <c r="S17" s="46">
        <v>9</v>
      </c>
      <c r="T17" s="6">
        <f t="shared" si="2"/>
        <v>263.5</v>
      </c>
      <c r="U17" s="2">
        <f t="shared" si="5"/>
        <v>996.5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150</v>
      </c>
      <c r="D18" s="46">
        <v>2</v>
      </c>
      <c r="E18" s="46">
        <v>15</v>
      </c>
      <c r="F18" s="6">
        <f t="shared" si="0"/>
        <v>197.5</v>
      </c>
      <c r="G18" s="2">
        <f t="shared" si="3"/>
        <v>716.5</v>
      </c>
      <c r="H18" s="19" t="s">
        <v>20</v>
      </c>
      <c r="I18" s="46">
        <v>29</v>
      </c>
      <c r="J18" s="46">
        <v>179</v>
      </c>
      <c r="K18" s="46">
        <v>1</v>
      </c>
      <c r="L18" s="46">
        <v>14</v>
      </c>
      <c r="M18" s="6">
        <f t="shared" si="1"/>
        <v>230.5</v>
      </c>
      <c r="N18" s="2">
        <f t="shared" si="4"/>
        <v>916.5</v>
      </c>
      <c r="O18" s="19" t="s">
        <v>13</v>
      </c>
      <c r="P18" s="46">
        <v>12</v>
      </c>
      <c r="Q18" s="46">
        <v>201</v>
      </c>
      <c r="R18" s="46">
        <v>3</v>
      </c>
      <c r="S18" s="46">
        <v>10</v>
      </c>
      <c r="T18" s="6">
        <f t="shared" si="2"/>
        <v>238</v>
      </c>
      <c r="U18" s="2">
        <f t="shared" si="5"/>
        <v>1001.5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121</v>
      </c>
      <c r="D19" s="47">
        <v>2</v>
      </c>
      <c r="E19" s="47">
        <v>13</v>
      </c>
      <c r="F19" s="7">
        <f t="shared" si="0"/>
        <v>165.5</v>
      </c>
      <c r="G19" s="3">
        <f t="shared" si="3"/>
        <v>693.5</v>
      </c>
      <c r="H19" s="20" t="s">
        <v>22</v>
      </c>
      <c r="I19" s="45">
        <v>24</v>
      </c>
      <c r="J19" s="45">
        <v>154</v>
      </c>
      <c r="K19" s="45">
        <v>1</v>
      </c>
      <c r="L19" s="45">
        <v>11</v>
      </c>
      <c r="M19" s="6">
        <f t="shared" si="1"/>
        <v>195.5</v>
      </c>
      <c r="N19" s="2">
        <f>M16+M17+M18+M19</f>
        <v>868</v>
      </c>
      <c r="O19" s="19" t="s">
        <v>16</v>
      </c>
      <c r="P19" s="46">
        <v>16</v>
      </c>
      <c r="Q19" s="46">
        <v>213</v>
      </c>
      <c r="R19" s="46">
        <v>4</v>
      </c>
      <c r="S19" s="46">
        <v>6</v>
      </c>
      <c r="T19" s="6">
        <f t="shared" si="2"/>
        <v>244</v>
      </c>
      <c r="U19" s="2">
        <f t="shared" si="5"/>
        <v>1002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146</v>
      </c>
      <c r="D20" s="45">
        <v>1</v>
      </c>
      <c r="E20" s="45">
        <v>15</v>
      </c>
      <c r="F20" s="8">
        <f t="shared" si="0"/>
        <v>194</v>
      </c>
      <c r="G20" s="35"/>
      <c r="H20" s="19" t="s">
        <v>24</v>
      </c>
      <c r="I20" s="46">
        <v>17</v>
      </c>
      <c r="J20" s="46">
        <v>139</v>
      </c>
      <c r="K20" s="46">
        <v>1</v>
      </c>
      <c r="L20" s="46">
        <v>10</v>
      </c>
      <c r="M20" s="8">
        <f t="shared" si="1"/>
        <v>174.5</v>
      </c>
      <c r="N20" s="2">
        <f>M17+M18+M19+M20</f>
        <v>805</v>
      </c>
      <c r="O20" s="19" t="s">
        <v>45</v>
      </c>
      <c r="P20" s="45">
        <v>14</v>
      </c>
      <c r="Q20" s="45">
        <v>211</v>
      </c>
      <c r="R20" s="45">
        <v>2</v>
      </c>
      <c r="S20" s="45">
        <v>9</v>
      </c>
      <c r="T20" s="8">
        <f t="shared" si="2"/>
        <v>244.5</v>
      </c>
      <c r="U20" s="2">
        <f t="shared" si="5"/>
        <v>990</v>
      </c>
      <c r="AB20" s="81">
        <v>275</v>
      </c>
    </row>
    <row r="21" spans="1:28" ht="24" customHeight="1" thickBot="1" x14ac:dyDescent="0.25">
      <c r="A21" s="19" t="s">
        <v>28</v>
      </c>
      <c r="B21" s="46">
        <v>19</v>
      </c>
      <c r="C21" s="46">
        <v>131</v>
      </c>
      <c r="D21" s="46">
        <v>1</v>
      </c>
      <c r="E21" s="46">
        <v>15</v>
      </c>
      <c r="F21" s="6">
        <f t="shared" si="0"/>
        <v>180</v>
      </c>
      <c r="G21" s="36"/>
      <c r="H21" s="20" t="s">
        <v>25</v>
      </c>
      <c r="I21" s="46">
        <v>11</v>
      </c>
      <c r="J21" s="46">
        <v>175</v>
      </c>
      <c r="K21" s="46">
        <v>0</v>
      </c>
      <c r="L21" s="46">
        <v>14</v>
      </c>
      <c r="M21" s="6">
        <f t="shared" si="1"/>
        <v>215.5</v>
      </c>
      <c r="N21" s="2">
        <f>M18+M19+M20+M21</f>
        <v>816</v>
      </c>
      <c r="O21" s="21" t="s">
        <v>46</v>
      </c>
      <c r="P21" s="47">
        <v>12</v>
      </c>
      <c r="Q21" s="47">
        <v>107</v>
      </c>
      <c r="R21" s="47">
        <v>1</v>
      </c>
      <c r="S21" s="47">
        <v>8</v>
      </c>
      <c r="T21" s="7">
        <f t="shared" si="2"/>
        <v>135</v>
      </c>
      <c r="U21" s="3">
        <f t="shared" si="5"/>
        <v>861.5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177</v>
      </c>
      <c r="D22" s="46">
        <v>1</v>
      </c>
      <c r="E22" s="46">
        <v>10</v>
      </c>
      <c r="F22" s="6">
        <f t="shared" si="0"/>
        <v>213</v>
      </c>
      <c r="G22" s="2"/>
      <c r="H22" s="21" t="s">
        <v>26</v>
      </c>
      <c r="I22" s="47">
        <v>17</v>
      </c>
      <c r="J22" s="47">
        <v>164</v>
      </c>
      <c r="K22" s="47">
        <v>0</v>
      </c>
      <c r="L22" s="47">
        <v>17</v>
      </c>
      <c r="M22" s="6">
        <f t="shared" si="1"/>
        <v>215</v>
      </c>
      <c r="N22" s="3">
        <f>M19+M20+M21+M22</f>
        <v>800.5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917.5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996.5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1002</v>
      </c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63</v>
      </c>
      <c r="G24" s="88"/>
      <c r="H24" s="181"/>
      <c r="I24" s="182"/>
      <c r="J24" s="82" t="s">
        <v>71</v>
      </c>
      <c r="K24" s="86"/>
      <c r="L24" s="86"/>
      <c r="M24" s="87" t="s">
        <v>66</v>
      </c>
      <c r="N24" s="88"/>
      <c r="O24" s="181"/>
      <c r="P24" s="182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8" t="str">
        <f>'G-2'!E4:H4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8" t="str">
        <f>'G-2'!D5:H5</f>
        <v>CALLE 45 X VIA 40</v>
      </c>
      <c r="E5" s="208"/>
      <c r="F5" s="208"/>
      <c r="G5" s="208"/>
      <c r="H5" s="208"/>
      <c r="I5" s="205" t="s">
        <v>53</v>
      </c>
      <c r="J5" s="205"/>
      <c r="K5" s="205"/>
      <c r="L5" s="170">
        <f>'G-2'!L5:N5</f>
        <v>0</v>
      </c>
      <c r="M5" s="170"/>
      <c r="N5" s="170"/>
      <c r="O5" s="50"/>
      <c r="P5" s="205" t="s">
        <v>57</v>
      </c>
      <c r="Q5" s="205"/>
      <c r="R5" s="205"/>
      <c r="S5" s="170" t="s">
        <v>132</v>
      </c>
      <c r="T5" s="170"/>
      <c r="U5" s="170"/>
    </row>
    <row r="6" spans="1:28" ht="12.75" customHeight="1" x14ac:dyDescent="0.2">
      <c r="A6" s="205" t="s">
        <v>55</v>
      </c>
      <c r="B6" s="205"/>
      <c r="C6" s="205"/>
      <c r="D6" s="206" t="s">
        <v>148</v>
      </c>
      <c r="E6" s="206"/>
      <c r="F6" s="206"/>
      <c r="G6" s="206"/>
      <c r="H6" s="206"/>
      <c r="I6" s="205" t="s">
        <v>59</v>
      </c>
      <c r="J6" s="205"/>
      <c r="K6" s="205"/>
      <c r="L6" s="215">
        <v>3</v>
      </c>
      <c r="M6" s="215"/>
      <c r="N6" s="215"/>
      <c r="O6" s="54"/>
      <c r="P6" s="205" t="s">
        <v>58</v>
      </c>
      <c r="Q6" s="205"/>
      <c r="R6" s="205"/>
      <c r="S6" s="209">
        <f>'G-2'!S6:U6</f>
        <v>43046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77</v>
      </c>
      <c r="C10" s="61">
        <v>312</v>
      </c>
      <c r="D10" s="61">
        <v>22</v>
      </c>
      <c r="E10" s="61">
        <v>9</v>
      </c>
      <c r="F10" s="62">
        <f t="shared" ref="F10:F22" si="0">B10*0.5+C10*1+D10*2+E10*2.5</f>
        <v>417</v>
      </c>
      <c r="G10" s="63"/>
      <c r="H10" s="64" t="s">
        <v>4</v>
      </c>
      <c r="I10" s="46">
        <v>62</v>
      </c>
      <c r="J10" s="46">
        <v>206</v>
      </c>
      <c r="K10" s="46">
        <v>17</v>
      </c>
      <c r="L10" s="46">
        <v>31</v>
      </c>
      <c r="M10" s="62">
        <f t="shared" ref="M10:M22" si="1">I10*0.5+J10*1+K10*2+L10*2.5</f>
        <v>348.5</v>
      </c>
      <c r="N10" s="65">
        <f>F20+F21+F22+M10</f>
        <v>1476</v>
      </c>
      <c r="O10" s="64" t="s">
        <v>43</v>
      </c>
      <c r="P10" s="46">
        <v>82</v>
      </c>
      <c r="Q10" s="46">
        <v>226</v>
      </c>
      <c r="R10" s="46">
        <v>15</v>
      </c>
      <c r="S10" s="46">
        <v>35</v>
      </c>
      <c r="T10" s="62">
        <f t="shared" ref="T10:T21" si="2">P10*0.5+Q10*1+R10*2+S10*2.5</f>
        <v>384.5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86</v>
      </c>
      <c r="C11" s="61">
        <v>300</v>
      </c>
      <c r="D11" s="61">
        <v>24</v>
      </c>
      <c r="E11" s="61">
        <v>9</v>
      </c>
      <c r="F11" s="62">
        <f t="shared" si="0"/>
        <v>413.5</v>
      </c>
      <c r="G11" s="63"/>
      <c r="H11" s="64" t="s">
        <v>5</v>
      </c>
      <c r="I11" s="46">
        <v>56</v>
      </c>
      <c r="J11" s="46">
        <v>196</v>
      </c>
      <c r="K11" s="46">
        <v>20</v>
      </c>
      <c r="L11" s="46">
        <v>26</v>
      </c>
      <c r="M11" s="62">
        <f t="shared" si="1"/>
        <v>329</v>
      </c>
      <c r="N11" s="65">
        <f>F21+F22+M10+M11</f>
        <v>1422.5</v>
      </c>
      <c r="O11" s="64" t="s">
        <v>44</v>
      </c>
      <c r="P11" s="46">
        <v>111</v>
      </c>
      <c r="Q11" s="46">
        <v>235</v>
      </c>
      <c r="R11" s="46">
        <v>16</v>
      </c>
      <c r="S11" s="46">
        <v>39</v>
      </c>
      <c r="T11" s="62">
        <f t="shared" si="2"/>
        <v>420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83</v>
      </c>
      <c r="C12" s="61">
        <v>390</v>
      </c>
      <c r="D12" s="61">
        <v>27</v>
      </c>
      <c r="E12" s="61">
        <v>7</v>
      </c>
      <c r="F12" s="62">
        <f t="shared" si="0"/>
        <v>503</v>
      </c>
      <c r="G12" s="63"/>
      <c r="H12" s="64" t="s">
        <v>6</v>
      </c>
      <c r="I12" s="46">
        <v>54</v>
      </c>
      <c r="J12" s="46">
        <v>216</v>
      </c>
      <c r="K12" s="46">
        <v>23</v>
      </c>
      <c r="L12" s="46">
        <v>28</v>
      </c>
      <c r="M12" s="62">
        <f t="shared" si="1"/>
        <v>359</v>
      </c>
      <c r="N12" s="63">
        <f>F22+M10+M11+M12</f>
        <v>1391.5</v>
      </c>
      <c r="O12" s="64" t="s">
        <v>32</v>
      </c>
      <c r="P12" s="46">
        <v>86</v>
      </c>
      <c r="Q12" s="46">
        <v>248</v>
      </c>
      <c r="R12" s="46">
        <v>18</v>
      </c>
      <c r="S12" s="46">
        <v>31</v>
      </c>
      <c r="T12" s="62">
        <f t="shared" si="2"/>
        <v>404.5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65</v>
      </c>
      <c r="C13" s="61">
        <v>330</v>
      </c>
      <c r="D13" s="61">
        <v>23</v>
      </c>
      <c r="E13" s="61">
        <v>14</v>
      </c>
      <c r="F13" s="62">
        <f t="shared" si="0"/>
        <v>443.5</v>
      </c>
      <c r="G13" s="63">
        <f t="shared" ref="G13:G19" si="3">F10+F11+F12+F13</f>
        <v>1777</v>
      </c>
      <c r="H13" s="64" t="s">
        <v>7</v>
      </c>
      <c r="I13" s="46">
        <v>38</v>
      </c>
      <c r="J13" s="46">
        <v>195</v>
      </c>
      <c r="K13" s="46">
        <v>17</v>
      </c>
      <c r="L13" s="46">
        <v>27</v>
      </c>
      <c r="M13" s="62">
        <f t="shared" si="1"/>
        <v>315.5</v>
      </c>
      <c r="N13" s="63">
        <f t="shared" ref="N13:N18" si="4">M10+M11+M12+M13</f>
        <v>1352</v>
      </c>
      <c r="O13" s="64" t="s">
        <v>33</v>
      </c>
      <c r="P13" s="46">
        <v>82</v>
      </c>
      <c r="Q13" s="46">
        <v>196</v>
      </c>
      <c r="R13" s="46">
        <v>16</v>
      </c>
      <c r="S13" s="46">
        <v>23</v>
      </c>
      <c r="T13" s="62">
        <f t="shared" si="2"/>
        <v>326.5</v>
      </c>
      <c r="U13" s="63">
        <f t="shared" ref="U13:U21" si="5">T10+T11+T12+T13</f>
        <v>1535.5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58</v>
      </c>
      <c r="C14" s="61">
        <v>377</v>
      </c>
      <c r="D14" s="61">
        <v>31</v>
      </c>
      <c r="E14" s="61">
        <v>18</v>
      </c>
      <c r="F14" s="62">
        <f t="shared" si="0"/>
        <v>513</v>
      </c>
      <c r="G14" s="63">
        <f t="shared" si="3"/>
        <v>1873</v>
      </c>
      <c r="H14" s="64" t="s">
        <v>9</v>
      </c>
      <c r="I14" s="46">
        <v>30</v>
      </c>
      <c r="J14" s="46">
        <v>170</v>
      </c>
      <c r="K14" s="46">
        <v>13</v>
      </c>
      <c r="L14" s="46">
        <v>20</v>
      </c>
      <c r="M14" s="62">
        <f t="shared" si="1"/>
        <v>261</v>
      </c>
      <c r="N14" s="63">
        <f t="shared" si="4"/>
        <v>1264.5</v>
      </c>
      <c r="O14" s="64" t="s">
        <v>29</v>
      </c>
      <c r="P14" s="45">
        <v>96</v>
      </c>
      <c r="Q14" s="45">
        <v>230</v>
      </c>
      <c r="R14" s="45">
        <v>28</v>
      </c>
      <c r="S14" s="45">
        <v>31</v>
      </c>
      <c r="T14" s="62">
        <f t="shared" si="2"/>
        <v>411.5</v>
      </c>
      <c r="U14" s="63">
        <f t="shared" si="5"/>
        <v>1562.5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334</v>
      </c>
      <c r="D15" s="61">
        <v>38</v>
      </c>
      <c r="E15" s="61">
        <v>26</v>
      </c>
      <c r="F15" s="62">
        <f t="shared" si="0"/>
        <v>501</v>
      </c>
      <c r="G15" s="63">
        <f t="shared" si="3"/>
        <v>1960.5</v>
      </c>
      <c r="H15" s="64" t="s">
        <v>12</v>
      </c>
      <c r="I15" s="46">
        <v>38</v>
      </c>
      <c r="J15" s="46">
        <v>183</v>
      </c>
      <c r="K15" s="46">
        <v>12</v>
      </c>
      <c r="L15" s="46">
        <v>22</v>
      </c>
      <c r="M15" s="62">
        <f t="shared" si="1"/>
        <v>281</v>
      </c>
      <c r="N15" s="63">
        <f t="shared" si="4"/>
        <v>1216.5</v>
      </c>
      <c r="O15" s="60" t="s">
        <v>30</v>
      </c>
      <c r="P15" s="46">
        <v>128</v>
      </c>
      <c r="Q15" s="46">
        <v>225</v>
      </c>
      <c r="R15" s="46">
        <v>19</v>
      </c>
      <c r="S15" s="46">
        <v>26</v>
      </c>
      <c r="T15" s="62">
        <f t="shared" si="2"/>
        <v>392</v>
      </c>
      <c r="U15" s="63">
        <f t="shared" si="5"/>
        <v>1534.5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57</v>
      </c>
      <c r="C16" s="61">
        <v>321</v>
      </c>
      <c r="D16" s="61">
        <v>36</v>
      </c>
      <c r="E16" s="61">
        <v>20</v>
      </c>
      <c r="F16" s="62">
        <f t="shared" si="0"/>
        <v>471.5</v>
      </c>
      <c r="G16" s="63">
        <f t="shared" si="3"/>
        <v>1929</v>
      </c>
      <c r="H16" s="64" t="s">
        <v>15</v>
      </c>
      <c r="I16" s="46">
        <v>35</v>
      </c>
      <c r="J16" s="46">
        <v>192</v>
      </c>
      <c r="K16" s="46">
        <v>15</v>
      </c>
      <c r="L16" s="46">
        <v>24</v>
      </c>
      <c r="M16" s="62">
        <f t="shared" si="1"/>
        <v>299.5</v>
      </c>
      <c r="N16" s="63">
        <f t="shared" si="4"/>
        <v>1157</v>
      </c>
      <c r="O16" s="64" t="s">
        <v>8</v>
      </c>
      <c r="P16" s="46">
        <v>187</v>
      </c>
      <c r="Q16" s="46">
        <v>223</v>
      </c>
      <c r="R16" s="46">
        <v>20</v>
      </c>
      <c r="S16" s="46">
        <v>33</v>
      </c>
      <c r="T16" s="62">
        <f t="shared" si="2"/>
        <v>439</v>
      </c>
      <c r="U16" s="63">
        <f t="shared" si="5"/>
        <v>1569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280</v>
      </c>
      <c r="D17" s="61">
        <v>29</v>
      </c>
      <c r="E17" s="61">
        <v>18</v>
      </c>
      <c r="F17" s="62">
        <f t="shared" si="0"/>
        <v>407</v>
      </c>
      <c r="G17" s="63">
        <f t="shared" si="3"/>
        <v>1892.5</v>
      </c>
      <c r="H17" s="64" t="s">
        <v>18</v>
      </c>
      <c r="I17" s="46">
        <v>50</v>
      </c>
      <c r="J17" s="46">
        <v>246</v>
      </c>
      <c r="K17" s="46">
        <v>17</v>
      </c>
      <c r="L17" s="46">
        <v>18</v>
      </c>
      <c r="M17" s="62">
        <f t="shared" si="1"/>
        <v>350</v>
      </c>
      <c r="N17" s="63">
        <f t="shared" si="4"/>
        <v>1191.5</v>
      </c>
      <c r="O17" s="64" t="s">
        <v>10</v>
      </c>
      <c r="P17" s="46">
        <v>193</v>
      </c>
      <c r="Q17" s="46">
        <v>230</v>
      </c>
      <c r="R17" s="46">
        <v>24</v>
      </c>
      <c r="S17" s="46">
        <v>31</v>
      </c>
      <c r="T17" s="62">
        <f t="shared" si="2"/>
        <v>452</v>
      </c>
      <c r="U17" s="63">
        <f t="shared" si="5"/>
        <v>1694.5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66</v>
      </c>
      <c r="C18" s="61">
        <v>291</v>
      </c>
      <c r="D18" s="61">
        <v>26</v>
      </c>
      <c r="E18" s="61">
        <v>22</v>
      </c>
      <c r="F18" s="62">
        <f t="shared" si="0"/>
        <v>431</v>
      </c>
      <c r="G18" s="63">
        <f t="shared" si="3"/>
        <v>1810.5</v>
      </c>
      <c r="H18" s="64" t="s">
        <v>20</v>
      </c>
      <c r="I18" s="46">
        <v>57</v>
      </c>
      <c r="J18" s="46">
        <v>259</v>
      </c>
      <c r="K18" s="46">
        <v>13</v>
      </c>
      <c r="L18" s="46">
        <v>21</v>
      </c>
      <c r="M18" s="62">
        <f t="shared" si="1"/>
        <v>366</v>
      </c>
      <c r="N18" s="63">
        <f t="shared" si="4"/>
        <v>1296.5</v>
      </c>
      <c r="O18" s="64" t="s">
        <v>13</v>
      </c>
      <c r="P18" s="46">
        <v>165</v>
      </c>
      <c r="Q18" s="46">
        <v>228</v>
      </c>
      <c r="R18" s="46">
        <v>22</v>
      </c>
      <c r="S18" s="46">
        <v>30</v>
      </c>
      <c r="T18" s="62">
        <f t="shared" si="2"/>
        <v>429.5</v>
      </c>
      <c r="U18" s="63">
        <f t="shared" si="5"/>
        <v>1712.5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80</v>
      </c>
      <c r="C19" s="69">
        <v>310</v>
      </c>
      <c r="D19" s="69">
        <v>20</v>
      </c>
      <c r="E19" s="69">
        <v>27</v>
      </c>
      <c r="F19" s="70">
        <f t="shared" si="0"/>
        <v>457.5</v>
      </c>
      <c r="G19" s="71">
        <f t="shared" si="3"/>
        <v>1767</v>
      </c>
      <c r="H19" s="72" t="s">
        <v>22</v>
      </c>
      <c r="I19" s="45">
        <v>58</v>
      </c>
      <c r="J19" s="45">
        <v>266</v>
      </c>
      <c r="K19" s="45">
        <v>14</v>
      </c>
      <c r="L19" s="45">
        <v>18</v>
      </c>
      <c r="M19" s="62">
        <f t="shared" si="1"/>
        <v>368</v>
      </c>
      <c r="N19" s="63">
        <f>M16+M17+M18+M19</f>
        <v>1383.5</v>
      </c>
      <c r="O19" s="64" t="s">
        <v>16</v>
      </c>
      <c r="P19" s="46">
        <v>158</v>
      </c>
      <c r="Q19" s="46">
        <v>209</v>
      </c>
      <c r="R19" s="46">
        <v>23</v>
      </c>
      <c r="S19" s="46">
        <v>27</v>
      </c>
      <c r="T19" s="62">
        <f t="shared" si="2"/>
        <v>401.5</v>
      </c>
      <c r="U19" s="63">
        <f t="shared" si="5"/>
        <v>1722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81</v>
      </c>
      <c r="C20" s="67">
        <v>250</v>
      </c>
      <c r="D20" s="67">
        <v>21</v>
      </c>
      <c r="E20" s="67">
        <v>20</v>
      </c>
      <c r="F20" s="73">
        <f t="shared" si="0"/>
        <v>382.5</v>
      </c>
      <c r="G20" s="74"/>
      <c r="H20" s="64" t="s">
        <v>24</v>
      </c>
      <c r="I20" s="46">
        <v>63</v>
      </c>
      <c r="J20" s="46">
        <v>284</v>
      </c>
      <c r="K20" s="46">
        <v>18</v>
      </c>
      <c r="L20" s="46">
        <v>31</v>
      </c>
      <c r="M20" s="73">
        <f t="shared" si="1"/>
        <v>429</v>
      </c>
      <c r="N20" s="63">
        <f>M17+M18+M19+M20</f>
        <v>1513</v>
      </c>
      <c r="O20" s="64" t="s">
        <v>45</v>
      </c>
      <c r="P20" s="45">
        <v>153</v>
      </c>
      <c r="Q20" s="45">
        <v>139</v>
      </c>
      <c r="R20" s="45">
        <v>26</v>
      </c>
      <c r="S20" s="45">
        <v>25</v>
      </c>
      <c r="T20" s="73">
        <f t="shared" si="2"/>
        <v>330</v>
      </c>
      <c r="U20" s="63">
        <f t="shared" si="5"/>
        <v>1613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86</v>
      </c>
      <c r="C21" s="61">
        <v>241</v>
      </c>
      <c r="D21" s="61">
        <v>23</v>
      </c>
      <c r="E21" s="61">
        <v>24</v>
      </c>
      <c r="F21" s="62">
        <f t="shared" si="0"/>
        <v>390</v>
      </c>
      <c r="G21" s="75"/>
      <c r="H21" s="72" t="s">
        <v>25</v>
      </c>
      <c r="I21" s="46">
        <v>67</v>
      </c>
      <c r="J21" s="46">
        <v>274</v>
      </c>
      <c r="K21" s="46">
        <v>13</v>
      </c>
      <c r="L21" s="46">
        <v>33</v>
      </c>
      <c r="M21" s="62">
        <f t="shared" si="1"/>
        <v>416</v>
      </c>
      <c r="N21" s="63">
        <f>M18+M19+M20+M21</f>
        <v>1579</v>
      </c>
      <c r="O21" s="68" t="s">
        <v>46</v>
      </c>
      <c r="P21" s="47">
        <v>148</v>
      </c>
      <c r="Q21" s="47">
        <v>120</v>
      </c>
      <c r="R21" s="47">
        <v>24</v>
      </c>
      <c r="S21" s="47">
        <v>20</v>
      </c>
      <c r="T21" s="70">
        <f t="shared" si="2"/>
        <v>292</v>
      </c>
      <c r="U21" s="71">
        <f t="shared" si="5"/>
        <v>1453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73</v>
      </c>
      <c r="C22" s="61">
        <v>210</v>
      </c>
      <c r="D22" s="61">
        <v>18</v>
      </c>
      <c r="E22" s="61">
        <v>29</v>
      </c>
      <c r="F22" s="62">
        <f t="shared" si="0"/>
        <v>355</v>
      </c>
      <c r="G22" s="63"/>
      <c r="H22" s="68" t="s">
        <v>26</v>
      </c>
      <c r="I22" s="47">
        <v>73</v>
      </c>
      <c r="J22" s="47">
        <v>296</v>
      </c>
      <c r="K22" s="47">
        <v>25</v>
      </c>
      <c r="L22" s="47">
        <v>39</v>
      </c>
      <c r="M22" s="62">
        <f t="shared" si="1"/>
        <v>480</v>
      </c>
      <c r="N22" s="71">
        <f>M19+M20+M21+M22</f>
        <v>1693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1960.5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1693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1722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71</v>
      </c>
      <c r="D24" s="86"/>
      <c r="E24" s="86"/>
      <c r="F24" s="87" t="s">
        <v>77</v>
      </c>
      <c r="G24" s="88"/>
      <c r="H24" s="197"/>
      <c r="I24" s="198"/>
      <c r="J24" s="83" t="s">
        <v>71</v>
      </c>
      <c r="K24" s="86"/>
      <c r="L24" s="86"/>
      <c r="M24" s="87" t="s">
        <v>91</v>
      </c>
      <c r="N24" s="88"/>
      <c r="O24" s="197"/>
      <c r="P24" s="198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tr">
        <f>'G-2'!D5:H5</f>
        <v>CALLE 45 X VIA 40</v>
      </c>
      <c r="E5" s="169"/>
      <c r="F5" s="169"/>
      <c r="G5" s="169"/>
      <c r="H5" s="169"/>
      <c r="I5" s="164" t="s">
        <v>53</v>
      </c>
      <c r="J5" s="164"/>
      <c r="K5" s="164"/>
      <c r="L5" s="170">
        <f>'G-2'!L5:N5</f>
        <v>0</v>
      </c>
      <c r="M5" s="170"/>
      <c r="N5" s="170"/>
      <c r="O5" s="12"/>
      <c r="P5" s="164" t="s">
        <v>57</v>
      </c>
      <c r="Q5" s="164"/>
      <c r="R5" s="164"/>
      <c r="S5" s="168" t="s">
        <v>92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151</v>
      </c>
      <c r="E6" s="166"/>
      <c r="F6" s="166"/>
      <c r="G6" s="166"/>
      <c r="H6" s="166"/>
      <c r="I6" s="164" t="s">
        <v>59</v>
      </c>
      <c r="J6" s="164"/>
      <c r="K6" s="164"/>
      <c r="L6" s="177">
        <v>3</v>
      </c>
      <c r="M6" s="177"/>
      <c r="N6" s="177"/>
      <c r="O6" s="42"/>
      <c r="P6" s="164" t="s">
        <v>58</v>
      </c>
      <c r="Q6" s="164"/>
      <c r="R6" s="164"/>
      <c r="S6" s="178">
        <f>'G-2'!S6:U6</f>
        <v>43046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260</v>
      </c>
      <c r="C10" s="46">
        <v>317</v>
      </c>
      <c r="D10" s="46">
        <v>40</v>
      </c>
      <c r="E10" s="46">
        <v>20</v>
      </c>
      <c r="F10" s="62">
        <f>B10*0.5+C10*1+D10*2+E10*2.5</f>
        <v>577</v>
      </c>
      <c r="G10" s="2"/>
      <c r="H10" s="19" t="s">
        <v>4</v>
      </c>
      <c r="I10" s="46">
        <v>40</v>
      </c>
      <c r="J10" s="46">
        <v>226</v>
      </c>
      <c r="K10" s="46">
        <v>29</v>
      </c>
      <c r="L10" s="46">
        <v>32</v>
      </c>
      <c r="M10" s="6">
        <f>I10*0.5+J10*1+K10*2+L10*2.5</f>
        <v>384</v>
      </c>
      <c r="N10" s="9">
        <f>F20+F21+F22+M10</f>
        <v>1576</v>
      </c>
      <c r="O10" s="19" t="s">
        <v>43</v>
      </c>
      <c r="P10" s="46">
        <v>106</v>
      </c>
      <c r="Q10" s="46">
        <v>260</v>
      </c>
      <c r="R10" s="46">
        <v>42</v>
      </c>
      <c r="S10" s="46">
        <v>28</v>
      </c>
      <c r="T10" s="6">
        <f>P10*0.5+Q10*1+R10*2+S10*2.5</f>
        <v>467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288</v>
      </c>
      <c r="C11" s="46">
        <v>336</v>
      </c>
      <c r="D11" s="46">
        <v>38</v>
      </c>
      <c r="E11" s="46">
        <v>30</v>
      </c>
      <c r="F11" s="6">
        <f t="shared" ref="F11:F22" si="0">B11*0.5+C11*1+D11*2+E11*2.5</f>
        <v>631</v>
      </c>
      <c r="G11" s="2"/>
      <c r="H11" s="19" t="s">
        <v>5</v>
      </c>
      <c r="I11" s="46">
        <v>67</v>
      </c>
      <c r="J11" s="46">
        <v>283</v>
      </c>
      <c r="K11" s="46">
        <v>30</v>
      </c>
      <c r="L11" s="46">
        <v>40</v>
      </c>
      <c r="M11" s="6">
        <f t="shared" ref="M11:M22" si="1">I11*0.5+J11*1+K11*2+L11*2.5</f>
        <v>476.5</v>
      </c>
      <c r="N11" s="9">
        <f>F21+F22+M10+M11</f>
        <v>1667.5</v>
      </c>
      <c r="O11" s="19" t="s">
        <v>44</v>
      </c>
      <c r="P11" s="46">
        <v>90</v>
      </c>
      <c r="Q11" s="46">
        <v>253</v>
      </c>
      <c r="R11" s="46">
        <v>39</v>
      </c>
      <c r="S11" s="46">
        <v>30</v>
      </c>
      <c r="T11" s="6">
        <f t="shared" ref="T11:T22" si="2">P11*0.5+Q11*1+R11*2+S11*2.5</f>
        <v>451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195</v>
      </c>
      <c r="C12" s="46">
        <v>306</v>
      </c>
      <c r="D12" s="46">
        <v>47</v>
      </c>
      <c r="E12" s="46">
        <v>39</v>
      </c>
      <c r="F12" s="6">
        <f t="shared" si="0"/>
        <v>595</v>
      </c>
      <c r="G12" s="2"/>
      <c r="H12" s="19" t="s">
        <v>6</v>
      </c>
      <c r="I12" s="46">
        <v>50</v>
      </c>
      <c r="J12" s="46">
        <v>301</v>
      </c>
      <c r="K12" s="46">
        <v>37</v>
      </c>
      <c r="L12" s="46">
        <v>27</v>
      </c>
      <c r="M12" s="6">
        <f t="shared" si="1"/>
        <v>467.5</v>
      </c>
      <c r="N12" s="2">
        <f>F22+M10+M11+M12</f>
        <v>1707</v>
      </c>
      <c r="O12" s="19" t="s">
        <v>32</v>
      </c>
      <c r="P12" s="46">
        <v>119</v>
      </c>
      <c r="Q12" s="46">
        <v>258</v>
      </c>
      <c r="R12" s="46">
        <v>47</v>
      </c>
      <c r="S12" s="46">
        <v>32</v>
      </c>
      <c r="T12" s="6">
        <f t="shared" si="2"/>
        <v>491.5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95</v>
      </c>
      <c r="C13" s="46">
        <v>205</v>
      </c>
      <c r="D13" s="46">
        <v>40</v>
      </c>
      <c r="E13" s="46">
        <v>30</v>
      </c>
      <c r="F13" s="6">
        <f t="shared" si="0"/>
        <v>407.5</v>
      </c>
      <c r="G13" s="2">
        <f>F10+F11+F12+F13</f>
        <v>2210.5</v>
      </c>
      <c r="H13" s="19" t="s">
        <v>7</v>
      </c>
      <c r="I13" s="46">
        <v>74</v>
      </c>
      <c r="J13" s="46">
        <v>241</v>
      </c>
      <c r="K13" s="46">
        <v>42</v>
      </c>
      <c r="L13" s="46">
        <v>30</v>
      </c>
      <c r="M13" s="6">
        <f t="shared" si="1"/>
        <v>437</v>
      </c>
      <c r="N13" s="2">
        <f t="shared" ref="N13:N18" si="3">M10+M11+M12+M13</f>
        <v>1765</v>
      </c>
      <c r="O13" s="19" t="s">
        <v>33</v>
      </c>
      <c r="P13" s="46">
        <v>110</v>
      </c>
      <c r="Q13" s="46">
        <v>273</v>
      </c>
      <c r="R13" s="46">
        <v>36</v>
      </c>
      <c r="S13" s="46">
        <v>37</v>
      </c>
      <c r="T13" s="6">
        <f t="shared" si="2"/>
        <v>492.5</v>
      </c>
      <c r="U13" s="2">
        <f t="shared" ref="U13:U21" si="4">T10+T11+T12+T13</f>
        <v>1902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125</v>
      </c>
      <c r="C14" s="46">
        <v>184</v>
      </c>
      <c r="D14" s="46">
        <v>36</v>
      </c>
      <c r="E14" s="46">
        <v>37</v>
      </c>
      <c r="F14" s="6">
        <f t="shared" si="0"/>
        <v>411</v>
      </c>
      <c r="G14" s="2">
        <f t="shared" ref="G14:G19" si="5">F11+F12+F13+F14</f>
        <v>2044.5</v>
      </c>
      <c r="H14" s="19" t="s">
        <v>9</v>
      </c>
      <c r="I14" s="46">
        <v>61</v>
      </c>
      <c r="J14" s="46">
        <v>229</v>
      </c>
      <c r="K14" s="46">
        <v>38</v>
      </c>
      <c r="L14" s="46">
        <v>26</v>
      </c>
      <c r="M14" s="6">
        <f t="shared" si="1"/>
        <v>400.5</v>
      </c>
      <c r="N14" s="2">
        <f t="shared" si="3"/>
        <v>1781.5</v>
      </c>
      <c r="O14" s="19" t="s">
        <v>29</v>
      </c>
      <c r="P14" s="45">
        <v>94</v>
      </c>
      <c r="Q14" s="45">
        <v>284</v>
      </c>
      <c r="R14" s="45">
        <v>47</v>
      </c>
      <c r="S14" s="45">
        <v>37</v>
      </c>
      <c r="T14" s="6">
        <f t="shared" si="2"/>
        <v>517.5</v>
      </c>
      <c r="U14" s="2">
        <f t="shared" si="4"/>
        <v>1952.5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100</v>
      </c>
      <c r="C15" s="46">
        <v>197</v>
      </c>
      <c r="D15" s="46">
        <v>44</v>
      </c>
      <c r="E15" s="46">
        <v>32</v>
      </c>
      <c r="F15" s="6">
        <f t="shared" si="0"/>
        <v>415</v>
      </c>
      <c r="G15" s="2">
        <f t="shared" si="5"/>
        <v>1828.5</v>
      </c>
      <c r="H15" s="19" t="s">
        <v>12</v>
      </c>
      <c r="I15" s="46">
        <v>65</v>
      </c>
      <c r="J15" s="46">
        <v>221</v>
      </c>
      <c r="K15" s="46">
        <v>31</v>
      </c>
      <c r="L15" s="46">
        <v>28</v>
      </c>
      <c r="M15" s="6">
        <f t="shared" si="1"/>
        <v>385.5</v>
      </c>
      <c r="N15" s="2">
        <f t="shared" si="3"/>
        <v>1690.5</v>
      </c>
      <c r="O15" s="18" t="s">
        <v>30</v>
      </c>
      <c r="P15" s="46">
        <v>121</v>
      </c>
      <c r="Q15" s="46">
        <v>358</v>
      </c>
      <c r="R15" s="46">
        <v>36</v>
      </c>
      <c r="S15" s="46">
        <v>26</v>
      </c>
      <c r="T15" s="6">
        <f t="shared" si="2"/>
        <v>555.5</v>
      </c>
      <c r="U15" s="2">
        <f t="shared" si="4"/>
        <v>2057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77</v>
      </c>
      <c r="C16" s="46">
        <v>239</v>
      </c>
      <c r="D16" s="46">
        <v>41</v>
      </c>
      <c r="E16" s="46">
        <v>27</v>
      </c>
      <c r="F16" s="6">
        <f t="shared" si="0"/>
        <v>427</v>
      </c>
      <c r="G16" s="2">
        <f t="shared" si="5"/>
        <v>1660.5</v>
      </c>
      <c r="H16" s="19" t="s">
        <v>15</v>
      </c>
      <c r="I16" s="46">
        <v>58</v>
      </c>
      <c r="J16" s="46">
        <v>230</v>
      </c>
      <c r="K16" s="46">
        <v>35</v>
      </c>
      <c r="L16" s="46">
        <v>27</v>
      </c>
      <c r="M16" s="6">
        <f t="shared" si="1"/>
        <v>396.5</v>
      </c>
      <c r="N16" s="2">
        <f t="shared" si="3"/>
        <v>1619.5</v>
      </c>
      <c r="O16" s="19" t="s">
        <v>8</v>
      </c>
      <c r="P16" s="46">
        <v>134</v>
      </c>
      <c r="Q16" s="46">
        <v>335</v>
      </c>
      <c r="R16" s="46">
        <v>48</v>
      </c>
      <c r="S16" s="46">
        <v>22</v>
      </c>
      <c r="T16" s="6">
        <f t="shared" si="2"/>
        <v>553</v>
      </c>
      <c r="U16" s="2">
        <f t="shared" si="4"/>
        <v>2118.5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88</v>
      </c>
      <c r="C17" s="46">
        <v>213</v>
      </c>
      <c r="D17" s="46">
        <v>37</v>
      </c>
      <c r="E17" s="46">
        <v>23</v>
      </c>
      <c r="F17" s="6">
        <f t="shared" si="0"/>
        <v>388.5</v>
      </c>
      <c r="G17" s="2">
        <f t="shared" si="5"/>
        <v>1641.5</v>
      </c>
      <c r="H17" s="19" t="s">
        <v>18</v>
      </c>
      <c r="I17" s="46">
        <v>72</v>
      </c>
      <c r="J17" s="46">
        <v>183</v>
      </c>
      <c r="K17" s="46">
        <v>32</v>
      </c>
      <c r="L17" s="46">
        <v>25</v>
      </c>
      <c r="M17" s="6">
        <f t="shared" si="1"/>
        <v>345.5</v>
      </c>
      <c r="N17" s="2">
        <f t="shared" si="3"/>
        <v>1528</v>
      </c>
      <c r="O17" s="19" t="s">
        <v>10</v>
      </c>
      <c r="P17" s="46">
        <v>143</v>
      </c>
      <c r="Q17" s="46">
        <v>361</v>
      </c>
      <c r="R17" s="46">
        <v>39</v>
      </c>
      <c r="S17" s="46">
        <v>20</v>
      </c>
      <c r="T17" s="6">
        <f t="shared" si="2"/>
        <v>560.5</v>
      </c>
      <c r="U17" s="2">
        <f t="shared" si="4"/>
        <v>2186.5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80</v>
      </c>
      <c r="C18" s="46">
        <v>198</v>
      </c>
      <c r="D18" s="46">
        <v>29</v>
      </c>
      <c r="E18" s="46">
        <v>40</v>
      </c>
      <c r="F18" s="6">
        <f t="shared" si="0"/>
        <v>396</v>
      </c>
      <c r="G18" s="2">
        <f t="shared" si="5"/>
        <v>1626.5</v>
      </c>
      <c r="H18" s="19" t="s">
        <v>20</v>
      </c>
      <c r="I18" s="46">
        <v>118</v>
      </c>
      <c r="J18" s="46">
        <v>221</v>
      </c>
      <c r="K18" s="46">
        <v>38</v>
      </c>
      <c r="L18" s="46">
        <v>69</v>
      </c>
      <c r="M18" s="6">
        <f t="shared" si="1"/>
        <v>528.5</v>
      </c>
      <c r="N18" s="2">
        <f t="shared" si="3"/>
        <v>1656</v>
      </c>
      <c r="O18" s="19" t="s">
        <v>13</v>
      </c>
      <c r="P18" s="46">
        <v>125</v>
      </c>
      <c r="Q18" s="46">
        <v>322</v>
      </c>
      <c r="R18" s="46">
        <v>38</v>
      </c>
      <c r="S18" s="46">
        <v>25</v>
      </c>
      <c r="T18" s="6">
        <f t="shared" si="2"/>
        <v>523</v>
      </c>
      <c r="U18" s="2">
        <f t="shared" si="4"/>
        <v>2192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84</v>
      </c>
      <c r="C19" s="47">
        <v>198</v>
      </c>
      <c r="D19" s="47">
        <v>35</v>
      </c>
      <c r="E19" s="47">
        <v>31</v>
      </c>
      <c r="F19" s="7">
        <f t="shared" si="0"/>
        <v>387.5</v>
      </c>
      <c r="G19" s="3">
        <f t="shared" si="5"/>
        <v>1599</v>
      </c>
      <c r="H19" s="20" t="s">
        <v>22</v>
      </c>
      <c r="I19" s="45">
        <v>107</v>
      </c>
      <c r="J19" s="45">
        <v>223</v>
      </c>
      <c r="K19" s="45">
        <v>35</v>
      </c>
      <c r="L19" s="45">
        <v>25</v>
      </c>
      <c r="M19" s="6">
        <f t="shared" si="1"/>
        <v>409</v>
      </c>
      <c r="N19" s="2">
        <f>M16+M17+M18+M19</f>
        <v>1679.5</v>
      </c>
      <c r="O19" s="19" t="s">
        <v>16</v>
      </c>
      <c r="P19" s="46">
        <v>132</v>
      </c>
      <c r="Q19" s="46">
        <v>325</v>
      </c>
      <c r="R19" s="46">
        <v>40</v>
      </c>
      <c r="S19" s="46">
        <v>26</v>
      </c>
      <c r="T19" s="6">
        <f t="shared" si="2"/>
        <v>536</v>
      </c>
      <c r="U19" s="2">
        <f t="shared" si="4"/>
        <v>2172.5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69</v>
      </c>
      <c r="C20" s="45">
        <v>216</v>
      </c>
      <c r="D20" s="45">
        <v>26</v>
      </c>
      <c r="E20" s="45">
        <v>33</v>
      </c>
      <c r="F20" s="8">
        <f t="shared" si="0"/>
        <v>385</v>
      </c>
      <c r="G20" s="35"/>
      <c r="H20" s="19" t="s">
        <v>24</v>
      </c>
      <c r="I20" s="46">
        <v>111</v>
      </c>
      <c r="J20" s="46">
        <v>214</v>
      </c>
      <c r="K20" s="46">
        <v>35</v>
      </c>
      <c r="L20" s="46">
        <v>33</v>
      </c>
      <c r="M20" s="8">
        <f t="shared" si="1"/>
        <v>422</v>
      </c>
      <c r="N20" s="2">
        <f>M17+M18+M19+M20</f>
        <v>1705</v>
      </c>
      <c r="O20" s="19" t="s">
        <v>45</v>
      </c>
      <c r="P20" s="45">
        <v>146</v>
      </c>
      <c r="Q20" s="45">
        <v>330</v>
      </c>
      <c r="R20" s="45">
        <v>35</v>
      </c>
      <c r="S20" s="45">
        <v>22</v>
      </c>
      <c r="T20" s="8">
        <f t="shared" si="2"/>
        <v>528</v>
      </c>
      <c r="U20" s="2">
        <f t="shared" si="4"/>
        <v>2147.5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68</v>
      </c>
      <c r="C21" s="46">
        <v>215</v>
      </c>
      <c r="D21" s="46">
        <v>37</v>
      </c>
      <c r="E21" s="46">
        <v>42</v>
      </c>
      <c r="F21" s="6">
        <f t="shared" si="0"/>
        <v>428</v>
      </c>
      <c r="G21" s="36"/>
      <c r="H21" s="20" t="s">
        <v>25</v>
      </c>
      <c r="I21" s="46">
        <v>78</v>
      </c>
      <c r="J21" s="46">
        <v>191</v>
      </c>
      <c r="K21" s="46">
        <v>30</v>
      </c>
      <c r="L21" s="46">
        <v>24</v>
      </c>
      <c r="M21" s="6">
        <f t="shared" si="1"/>
        <v>350</v>
      </c>
      <c r="N21" s="2">
        <f>M18+M19+M20+M21</f>
        <v>1709.5</v>
      </c>
      <c r="O21" s="21" t="s">
        <v>46</v>
      </c>
      <c r="P21" s="47">
        <v>153</v>
      </c>
      <c r="Q21" s="47">
        <v>342</v>
      </c>
      <c r="R21" s="47">
        <v>36</v>
      </c>
      <c r="S21" s="47">
        <v>18</v>
      </c>
      <c r="T21" s="7">
        <f t="shared" si="2"/>
        <v>535.5</v>
      </c>
      <c r="U21" s="3">
        <f t="shared" si="4"/>
        <v>2122.5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64</v>
      </c>
      <c r="C22" s="46">
        <v>211</v>
      </c>
      <c r="D22" s="46">
        <v>33</v>
      </c>
      <c r="E22" s="46">
        <v>28</v>
      </c>
      <c r="F22" s="6">
        <f t="shared" si="0"/>
        <v>379</v>
      </c>
      <c r="G22" s="2"/>
      <c r="H22" s="21" t="s">
        <v>26</v>
      </c>
      <c r="I22" s="47">
        <v>79</v>
      </c>
      <c r="J22" s="47">
        <v>198</v>
      </c>
      <c r="K22" s="47">
        <v>47</v>
      </c>
      <c r="L22" s="47">
        <v>42</v>
      </c>
      <c r="M22" s="6">
        <f t="shared" si="1"/>
        <v>436.5</v>
      </c>
      <c r="N22" s="3">
        <f>M19+M20+M21+M22</f>
        <v>1617.5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2210.5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1781.5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2192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63</v>
      </c>
      <c r="G24" s="88"/>
      <c r="H24" s="181"/>
      <c r="I24" s="182"/>
      <c r="J24" s="82" t="s">
        <v>71</v>
      </c>
      <c r="K24" s="86"/>
      <c r="L24" s="86"/>
      <c r="M24" s="87" t="s">
        <v>65</v>
      </c>
      <c r="N24" s="88"/>
      <c r="O24" s="181"/>
      <c r="P24" s="182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61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'G-2'!E4:H4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9" t="str">
        <f>'G-2'!D5:H5</f>
        <v>CALLE 45 X VIA 40</v>
      </c>
      <c r="E6" s="169"/>
      <c r="F6" s="169"/>
      <c r="G6" s="169"/>
      <c r="H6" s="169"/>
      <c r="I6" s="164" t="s">
        <v>53</v>
      </c>
      <c r="J6" s="164"/>
      <c r="K6" s="164"/>
      <c r="L6" s="170">
        <f>'G-2'!L5:N5</f>
        <v>0</v>
      </c>
      <c r="M6" s="170"/>
      <c r="N6" s="170"/>
      <c r="O6" s="12"/>
      <c r="P6" s="164" t="s">
        <v>58</v>
      </c>
      <c r="Q6" s="164"/>
      <c r="R6" s="164"/>
      <c r="S6" s="217">
        <f>'G-2'!S6:U6</f>
        <v>43046</v>
      </c>
      <c r="T6" s="217"/>
      <c r="U6" s="21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'G-2'!B10+'G-3'!B10+'G-4'!B10</f>
        <v>354</v>
      </c>
      <c r="C10" s="46">
        <f>'G-2'!C10+'G-3'!C10+'G-4'!C10</f>
        <v>818</v>
      </c>
      <c r="D10" s="46">
        <f>'G-2'!D10+'G-3'!D10+'G-4'!D10</f>
        <v>62</v>
      </c>
      <c r="E10" s="46">
        <f>'G-2'!E10+'G-3'!E10+'G-4'!E10</f>
        <v>33</v>
      </c>
      <c r="F10" s="6">
        <f t="shared" ref="F10:F22" si="0">B10*0.5+C10*1+D10*2+E10*2.5</f>
        <v>1201.5</v>
      </c>
      <c r="G10" s="2"/>
      <c r="H10" s="19" t="s">
        <v>4</v>
      </c>
      <c r="I10" s="46">
        <f>'G-2'!I10+'G-3'!I10+'G-4'!I10</f>
        <v>110</v>
      </c>
      <c r="J10" s="46">
        <f>'G-2'!J10+'G-3'!J10+'G-4'!J10</f>
        <v>626</v>
      </c>
      <c r="K10" s="46">
        <f>'G-2'!K10+'G-3'!K10+'G-4'!K10</f>
        <v>49</v>
      </c>
      <c r="L10" s="46">
        <f>'G-2'!L10+'G-3'!L10+'G-4'!L10</f>
        <v>72</v>
      </c>
      <c r="M10" s="6">
        <f t="shared" ref="M10:M22" si="1">I10*0.5+J10*1+K10*2+L10*2.5</f>
        <v>959</v>
      </c>
      <c r="N10" s="9">
        <f>F20+F21+F22+M10</f>
        <v>3865.5</v>
      </c>
      <c r="O10" s="19" t="s">
        <v>43</v>
      </c>
      <c r="P10" s="46">
        <f>'G-2'!P10+'G-3'!P10+'G-4'!P10</f>
        <v>207</v>
      </c>
      <c r="Q10" s="46">
        <f>'G-2'!Q10+'G-3'!Q10+'G-4'!Q10</f>
        <v>665</v>
      </c>
      <c r="R10" s="46">
        <f>'G-2'!R10+'G-3'!R10+'G-4'!R10</f>
        <v>59</v>
      </c>
      <c r="S10" s="46">
        <f>'G-2'!S10+'G-3'!S10+'G-4'!S10</f>
        <v>76</v>
      </c>
      <c r="T10" s="6">
        <f t="shared" ref="T10:T21" si="2">P10*0.5+Q10*1+R10*2+S10*2.5</f>
        <v>1076.5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393</v>
      </c>
      <c r="C11" s="46">
        <f>'G-2'!C11+'G-3'!C11+'G-4'!C11</f>
        <v>832</v>
      </c>
      <c r="D11" s="46">
        <f>'G-2'!D11+'G-3'!D11+'G-4'!D11</f>
        <v>62</v>
      </c>
      <c r="E11" s="46">
        <f>'G-2'!E11+'G-3'!E11+'G-4'!E11</f>
        <v>49</v>
      </c>
      <c r="F11" s="6">
        <f t="shared" si="0"/>
        <v>1275</v>
      </c>
      <c r="G11" s="2"/>
      <c r="H11" s="19" t="s">
        <v>5</v>
      </c>
      <c r="I11" s="46">
        <f>'G-2'!I11+'G-3'!I11+'G-4'!I11</f>
        <v>137</v>
      </c>
      <c r="J11" s="46">
        <f>'G-2'!J11+'G-3'!J11+'G-4'!J11</f>
        <v>687</v>
      </c>
      <c r="K11" s="46">
        <f>'G-2'!K11+'G-3'!K11+'G-4'!K11</f>
        <v>51</v>
      </c>
      <c r="L11" s="46">
        <f>'G-2'!L11+'G-3'!L11+'G-4'!L11</f>
        <v>76</v>
      </c>
      <c r="M11" s="6">
        <f t="shared" si="1"/>
        <v>1047.5</v>
      </c>
      <c r="N11" s="9">
        <f>F21+F22+M10+M11</f>
        <v>3951.5</v>
      </c>
      <c r="O11" s="19" t="s">
        <v>44</v>
      </c>
      <c r="P11" s="46">
        <f>'G-2'!P11+'G-3'!P11+'G-4'!P11</f>
        <v>222</v>
      </c>
      <c r="Q11" s="46">
        <f>'G-2'!Q11+'G-3'!Q11+'G-4'!Q11</f>
        <v>683</v>
      </c>
      <c r="R11" s="46">
        <f>'G-2'!R11+'G-3'!R11+'G-4'!R11</f>
        <v>58</v>
      </c>
      <c r="S11" s="46">
        <f>'G-2'!S11+'G-3'!S11+'G-4'!S11</f>
        <v>88</v>
      </c>
      <c r="T11" s="6">
        <f t="shared" si="2"/>
        <v>1130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302</v>
      </c>
      <c r="C12" s="46">
        <f>'G-2'!C12+'G-3'!C12+'G-4'!C12</f>
        <v>909</v>
      </c>
      <c r="D12" s="46">
        <f>'G-2'!D12+'G-3'!D12+'G-4'!D12</f>
        <v>74</v>
      </c>
      <c r="E12" s="46">
        <f>'G-2'!E12+'G-3'!E12+'G-4'!E12</f>
        <v>61</v>
      </c>
      <c r="F12" s="6">
        <f t="shared" si="0"/>
        <v>1360.5</v>
      </c>
      <c r="G12" s="2"/>
      <c r="H12" s="19" t="s">
        <v>6</v>
      </c>
      <c r="I12" s="46">
        <f>'G-2'!I12+'G-3'!I12+'G-4'!I12</f>
        <v>113</v>
      </c>
      <c r="J12" s="46">
        <f>'G-2'!J12+'G-3'!J12+'G-4'!J12</f>
        <v>718</v>
      </c>
      <c r="K12" s="46">
        <f>'G-2'!K12+'G-3'!K12+'G-4'!K12</f>
        <v>62</v>
      </c>
      <c r="L12" s="46">
        <f>'G-2'!L12+'G-3'!L12+'G-4'!L12</f>
        <v>62</v>
      </c>
      <c r="M12" s="6">
        <f t="shared" si="1"/>
        <v>1053.5</v>
      </c>
      <c r="N12" s="2">
        <f>F22+M10+M11+M12</f>
        <v>4007</v>
      </c>
      <c r="O12" s="19" t="s">
        <v>32</v>
      </c>
      <c r="P12" s="46">
        <f>'G-2'!P12+'G-3'!P12+'G-4'!P12</f>
        <v>221</v>
      </c>
      <c r="Q12" s="46">
        <f>'G-2'!Q12+'G-3'!Q12+'G-4'!Q12</f>
        <v>690</v>
      </c>
      <c r="R12" s="46">
        <f>'G-2'!R12+'G-3'!R12+'G-4'!R12</f>
        <v>67</v>
      </c>
      <c r="S12" s="46">
        <f>'G-2'!S12+'G-3'!S12+'G-4'!S12</f>
        <v>78</v>
      </c>
      <c r="T12" s="6">
        <f t="shared" si="2"/>
        <v>1129.5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176</v>
      </c>
      <c r="C13" s="46">
        <f>'G-2'!C13+'G-3'!C13+'G-4'!C13</f>
        <v>710</v>
      </c>
      <c r="D13" s="46">
        <f>'G-2'!D13+'G-3'!D13+'G-4'!D13</f>
        <v>65</v>
      </c>
      <c r="E13" s="46">
        <f>'G-2'!E13+'G-3'!E13+'G-4'!E13</f>
        <v>56</v>
      </c>
      <c r="F13" s="6">
        <f t="shared" si="0"/>
        <v>1068</v>
      </c>
      <c r="G13" s="2">
        <f t="shared" ref="G13:G19" si="3">F10+F11+F12+F13</f>
        <v>4905</v>
      </c>
      <c r="H13" s="19" t="s">
        <v>7</v>
      </c>
      <c r="I13" s="46">
        <f>'G-2'!I13+'G-3'!I13+'G-4'!I13</f>
        <v>122</v>
      </c>
      <c r="J13" s="46">
        <f>'G-2'!J13+'G-3'!J13+'G-4'!J13</f>
        <v>676</v>
      </c>
      <c r="K13" s="46">
        <f>'G-2'!K13+'G-3'!K13+'G-4'!K13</f>
        <v>59</v>
      </c>
      <c r="L13" s="46">
        <f>'G-2'!L13+'G-3'!L13+'G-4'!L13</f>
        <v>66</v>
      </c>
      <c r="M13" s="6">
        <f t="shared" si="1"/>
        <v>1020</v>
      </c>
      <c r="N13" s="2">
        <f t="shared" ref="N13:N18" si="4">M10+M11+M12+M13</f>
        <v>4080</v>
      </c>
      <c r="O13" s="19" t="s">
        <v>33</v>
      </c>
      <c r="P13" s="46">
        <f>'G-2'!P13+'G-3'!P13+'G-4'!P13</f>
        <v>211</v>
      </c>
      <c r="Q13" s="46">
        <f>'G-2'!Q13+'G-3'!Q13+'G-4'!Q13</f>
        <v>675</v>
      </c>
      <c r="R13" s="46">
        <f>'G-2'!R13+'G-3'!R13+'G-4'!R13</f>
        <v>53</v>
      </c>
      <c r="S13" s="46">
        <f>'G-2'!S13+'G-3'!S13+'G-4'!S13</f>
        <v>72</v>
      </c>
      <c r="T13" s="6">
        <f t="shared" si="2"/>
        <v>1066.5</v>
      </c>
      <c r="U13" s="2">
        <f t="shared" ref="U13:U21" si="5">T10+T11+T12+T13</f>
        <v>4402.5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194</v>
      </c>
      <c r="C14" s="46">
        <f>'G-2'!C14+'G-3'!C14+'G-4'!C14</f>
        <v>685</v>
      </c>
      <c r="D14" s="46">
        <f>'G-2'!D14+'G-3'!D14+'G-4'!D14</f>
        <v>69</v>
      </c>
      <c r="E14" s="46">
        <f>'G-2'!E14+'G-3'!E14+'G-4'!E14</f>
        <v>70</v>
      </c>
      <c r="F14" s="6">
        <f t="shared" si="0"/>
        <v>1095</v>
      </c>
      <c r="G14" s="2">
        <f t="shared" si="3"/>
        <v>4798.5</v>
      </c>
      <c r="H14" s="19" t="s">
        <v>9</v>
      </c>
      <c r="I14" s="46">
        <f>'G-2'!I14+'G-3'!I14+'G-4'!I14</f>
        <v>98</v>
      </c>
      <c r="J14" s="46">
        <f>'G-2'!J14+'G-3'!J14+'G-4'!J14</f>
        <v>628</v>
      </c>
      <c r="K14" s="46">
        <f>'G-2'!K14+'G-3'!K14+'G-4'!K14</f>
        <v>51</v>
      </c>
      <c r="L14" s="46">
        <f>'G-2'!L14+'G-3'!L14+'G-4'!L14</f>
        <v>52</v>
      </c>
      <c r="M14" s="6">
        <f t="shared" si="1"/>
        <v>909</v>
      </c>
      <c r="N14" s="2">
        <f t="shared" si="4"/>
        <v>4030</v>
      </c>
      <c r="O14" s="19" t="s">
        <v>29</v>
      </c>
      <c r="P14" s="46">
        <f>'G-2'!P14+'G-3'!P14+'G-4'!P14</f>
        <v>204</v>
      </c>
      <c r="Q14" s="46">
        <f>'G-2'!Q14+'G-3'!Q14+'G-4'!Q14</f>
        <v>711</v>
      </c>
      <c r="R14" s="46">
        <f>'G-2'!R14+'G-3'!R14+'G-4'!R14</f>
        <v>77</v>
      </c>
      <c r="S14" s="46">
        <f>'G-2'!S14+'G-3'!S14+'G-4'!S14</f>
        <v>78</v>
      </c>
      <c r="T14" s="6">
        <f t="shared" si="2"/>
        <v>1162</v>
      </c>
      <c r="U14" s="2">
        <f t="shared" si="5"/>
        <v>4488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163</v>
      </c>
      <c r="C15" s="46">
        <f>'G-2'!C15+'G-3'!C15+'G-4'!C15</f>
        <v>669</v>
      </c>
      <c r="D15" s="46">
        <f>'G-2'!D15+'G-3'!D15+'G-4'!D15</f>
        <v>82</v>
      </c>
      <c r="E15" s="46">
        <f>'G-2'!E15+'G-3'!E15+'G-4'!E15</f>
        <v>76</v>
      </c>
      <c r="F15" s="6">
        <f t="shared" si="0"/>
        <v>1104.5</v>
      </c>
      <c r="G15" s="2">
        <f t="shared" si="3"/>
        <v>4628</v>
      </c>
      <c r="H15" s="19" t="s">
        <v>12</v>
      </c>
      <c r="I15" s="46">
        <f>'G-2'!I15+'G-3'!I15+'G-4'!I15</f>
        <v>112</v>
      </c>
      <c r="J15" s="46">
        <f>'G-2'!J15+'G-3'!J15+'G-4'!J15</f>
        <v>624</v>
      </c>
      <c r="K15" s="46">
        <f>'G-2'!K15+'G-3'!K15+'G-4'!K15</f>
        <v>44</v>
      </c>
      <c r="L15" s="46">
        <f>'G-2'!L15+'G-3'!L15+'G-4'!L15</f>
        <v>57</v>
      </c>
      <c r="M15" s="6">
        <f t="shared" si="1"/>
        <v>910.5</v>
      </c>
      <c r="N15" s="2">
        <f t="shared" si="4"/>
        <v>3893</v>
      </c>
      <c r="O15" s="18" t="s">
        <v>30</v>
      </c>
      <c r="P15" s="46">
        <f>'G-2'!P15+'G-3'!P15+'G-4'!P15</f>
        <v>265</v>
      </c>
      <c r="Q15" s="46">
        <f>'G-2'!Q15+'G-3'!Q15+'G-4'!Q15</f>
        <v>801</v>
      </c>
      <c r="R15" s="46">
        <f>'G-2'!R15+'G-3'!R15+'G-4'!R15</f>
        <v>55</v>
      </c>
      <c r="S15" s="46">
        <f>'G-2'!S15+'G-3'!S15+'G-4'!S15</f>
        <v>59</v>
      </c>
      <c r="T15" s="6">
        <f t="shared" si="2"/>
        <v>1191</v>
      </c>
      <c r="U15" s="2">
        <f t="shared" si="5"/>
        <v>4549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150</v>
      </c>
      <c r="C16" s="46">
        <f>'G-2'!C16+'G-3'!C16+'G-4'!C16</f>
        <v>679</v>
      </c>
      <c r="D16" s="46">
        <f>'G-2'!D16+'G-3'!D16+'G-4'!D16</f>
        <v>78</v>
      </c>
      <c r="E16" s="46">
        <f>'G-2'!E16+'G-3'!E16+'G-4'!E16</f>
        <v>60</v>
      </c>
      <c r="F16" s="6">
        <f t="shared" si="0"/>
        <v>1060</v>
      </c>
      <c r="G16" s="2">
        <f t="shared" si="3"/>
        <v>4327.5</v>
      </c>
      <c r="H16" s="19" t="s">
        <v>15</v>
      </c>
      <c r="I16" s="46">
        <f>'G-2'!I16+'G-3'!I16+'G-4'!I16</f>
        <v>100</v>
      </c>
      <c r="J16" s="46">
        <f>'G-2'!J16+'G-3'!J16+'G-4'!J16</f>
        <v>632</v>
      </c>
      <c r="K16" s="46">
        <f>'G-2'!K16+'G-3'!K16+'G-4'!K16</f>
        <v>52</v>
      </c>
      <c r="L16" s="46">
        <f>'G-2'!L16+'G-3'!L16+'G-4'!L16</f>
        <v>59</v>
      </c>
      <c r="M16" s="6">
        <f t="shared" si="1"/>
        <v>933.5</v>
      </c>
      <c r="N16" s="2">
        <f t="shared" si="4"/>
        <v>3773</v>
      </c>
      <c r="O16" s="19" t="s">
        <v>8</v>
      </c>
      <c r="P16" s="46">
        <f>'G-2'!P16+'G-3'!P16+'G-4'!P16</f>
        <v>332</v>
      </c>
      <c r="Q16" s="46">
        <f>'G-2'!Q16+'G-3'!Q16+'G-4'!Q16</f>
        <v>776</v>
      </c>
      <c r="R16" s="46">
        <f>'G-2'!R16+'G-3'!R16+'G-4'!R16</f>
        <v>72</v>
      </c>
      <c r="S16" s="46">
        <f>'G-2'!S16+'G-3'!S16+'G-4'!S16</f>
        <v>65</v>
      </c>
      <c r="T16" s="6">
        <f t="shared" si="2"/>
        <v>1248.5</v>
      </c>
      <c r="U16" s="2">
        <f t="shared" si="5"/>
        <v>4668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147</v>
      </c>
      <c r="C17" s="46">
        <f>'G-2'!C17+'G-3'!C17+'G-4'!C17</f>
        <v>622</v>
      </c>
      <c r="D17" s="46">
        <f>'G-2'!D17+'G-3'!D17+'G-4'!D17</f>
        <v>67</v>
      </c>
      <c r="E17" s="46">
        <f>'G-2'!E17+'G-3'!E17+'G-4'!E17</f>
        <v>54</v>
      </c>
      <c r="F17" s="6">
        <f t="shared" si="0"/>
        <v>964.5</v>
      </c>
      <c r="G17" s="2">
        <f t="shared" si="3"/>
        <v>4224</v>
      </c>
      <c r="H17" s="19" t="s">
        <v>18</v>
      </c>
      <c r="I17" s="46">
        <f>'G-2'!I17+'G-3'!I17+'G-4'!I17</f>
        <v>143</v>
      </c>
      <c r="J17" s="46">
        <f>'G-2'!J17+'G-3'!J17+'G-4'!J17</f>
        <v>593</v>
      </c>
      <c r="K17" s="46">
        <f>'G-2'!K17+'G-3'!K17+'G-4'!K17</f>
        <v>49</v>
      </c>
      <c r="L17" s="46">
        <f>'G-2'!L17+'G-3'!L17+'G-4'!L17</f>
        <v>55</v>
      </c>
      <c r="M17" s="6">
        <f t="shared" si="1"/>
        <v>900</v>
      </c>
      <c r="N17" s="2">
        <f t="shared" si="4"/>
        <v>3653</v>
      </c>
      <c r="O17" s="19" t="s">
        <v>10</v>
      </c>
      <c r="P17" s="46">
        <f>'G-2'!P17+'G-3'!P17+'G-4'!P17</f>
        <v>352</v>
      </c>
      <c r="Q17" s="46">
        <f>'G-2'!Q17+'G-3'!Q17+'G-4'!Q17</f>
        <v>820</v>
      </c>
      <c r="R17" s="46">
        <f>'G-2'!R17+'G-3'!R17+'G-4'!R17</f>
        <v>65</v>
      </c>
      <c r="S17" s="46">
        <f>'G-2'!S17+'G-3'!S17+'G-4'!S17</f>
        <v>60</v>
      </c>
      <c r="T17" s="6">
        <f t="shared" si="2"/>
        <v>1276</v>
      </c>
      <c r="U17" s="2">
        <f t="shared" si="5"/>
        <v>4877.5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158</v>
      </c>
      <c r="C18" s="46">
        <f>'G-2'!C18+'G-3'!C18+'G-4'!C18</f>
        <v>639</v>
      </c>
      <c r="D18" s="46">
        <f>'G-2'!D18+'G-3'!D18+'G-4'!D18</f>
        <v>57</v>
      </c>
      <c r="E18" s="46">
        <f>'G-2'!E18+'G-3'!E18+'G-4'!E18</f>
        <v>77</v>
      </c>
      <c r="F18" s="6">
        <f t="shared" si="0"/>
        <v>1024.5</v>
      </c>
      <c r="G18" s="2">
        <f t="shared" si="3"/>
        <v>4153.5</v>
      </c>
      <c r="H18" s="19" t="s">
        <v>20</v>
      </c>
      <c r="I18" s="46">
        <f>'G-2'!I18+'G-3'!I18+'G-4'!I18</f>
        <v>204</v>
      </c>
      <c r="J18" s="46">
        <f>'G-2'!J18+'G-3'!J18+'G-4'!J18</f>
        <v>659</v>
      </c>
      <c r="K18" s="46">
        <f>'G-2'!K18+'G-3'!K18+'G-4'!K18</f>
        <v>52</v>
      </c>
      <c r="L18" s="46">
        <f>'G-2'!L18+'G-3'!L18+'G-4'!L18</f>
        <v>104</v>
      </c>
      <c r="M18" s="6">
        <f t="shared" si="1"/>
        <v>1125</v>
      </c>
      <c r="N18" s="2">
        <f t="shared" si="4"/>
        <v>3869</v>
      </c>
      <c r="O18" s="19" t="s">
        <v>13</v>
      </c>
      <c r="P18" s="46">
        <f>'G-2'!P18+'G-3'!P18+'G-4'!P18</f>
        <v>302</v>
      </c>
      <c r="Q18" s="46">
        <f>'G-2'!Q18+'G-3'!Q18+'G-4'!Q18</f>
        <v>751</v>
      </c>
      <c r="R18" s="46">
        <f>'G-2'!R18+'G-3'!R18+'G-4'!R18</f>
        <v>63</v>
      </c>
      <c r="S18" s="46">
        <f>'G-2'!S18+'G-3'!S18+'G-4'!S18</f>
        <v>65</v>
      </c>
      <c r="T18" s="6">
        <f t="shared" si="2"/>
        <v>1190.5</v>
      </c>
      <c r="U18" s="2">
        <f t="shared" si="5"/>
        <v>4906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6">
        <f>'G-2'!B19+'G-3'!B19+'G-4'!B19</f>
        <v>180</v>
      </c>
      <c r="C19" s="46">
        <f>'G-2'!C19+'G-3'!C19+'G-4'!C19</f>
        <v>629</v>
      </c>
      <c r="D19" s="46">
        <f>'G-2'!D19+'G-3'!D19+'G-4'!D19</f>
        <v>57</v>
      </c>
      <c r="E19" s="46">
        <f>'G-2'!E19+'G-3'!E19+'G-4'!E19</f>
        <v>71</v>
      </c>
      <c r="F19" s="7">
        <f t="shared" si="0"/>
        <v>1010.5</v>
      </c>
      <c r="G19" s="3">
        <f t="shared" si="3"/>
        <v>4059.5</v>
      </c>
      <c r="H19" s="20" t="s">
        <v>22</v>
      </c>
      <c r="I19" s="46">
        <f>'G-2'!I19+'G-3'!I19+'G-4'!I19</f>
        <v>189</v>
      </c>
      <c r="J19" s="46">
        <f>'G-2'!J19+'G-3'!J19+'G-4'!J19</f>
        <v>643</v>
      </c>
      <c r="K19" s="46">
        <f>'G-2'!K19+'G-3'!K19+'G-4'!K19</f>
        <v>50</v>
      </c>
      <c r="L19" s="46">
        <f>'G-2'!L19+'G-3'!L19+'G-4'!L19</f>
        <v>54</v>
      </c>
      <c r="M19" s="6">
        <f t="shared" si="1"/>
        <v>972.5</v>
      </c>
      <c r="N19" s="2">
        <f>M16+M17+M18+M19</f>
        <v>3931</v>
      </c>
      <c r="O19" s="19" t="s">
        <v>16</v>
      </c>
      <c r="P19" s="46">
        <f>'G-2'!P19+'G-3'!P19+'G-4'!P19</f>
        <v>306</v>
      </c>
      <c r="Q19" s="46">
        <f>'G-2'!Q19+'G-3'!Q19+'G-4'!Q19</f>
        <v>747</v>
      </c>
      <c r="R19" s="46">
        <f>'G-2'!R19+'G-3'!R19+'G-4'!R19</f>
        <v>67</v>
      </c>
      <c r="S19" s="46">
        <f>'G-2'!S19+'G-3'!S19+'G-4'!S19</f>
        <v>59</v>
      </c>
      <c r="T19" s="6">
        <f t="shared" si="2"/>
        <v>1181.5</v>
      </c>
      <c r="U19" s="2">
        <f t="shared" si="5"/>
        <v>4896.5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167</v>
      </c>
      <c r="C20" s="45">
        <f>'G-2'!C20+'G-3'!C20+'G-4'!C20</f>
        <v>612</v>
      </c>
      <c r="D20" s="45">
        <f>'G-2'!D20+'G-3'!D20+'G-4'!D20</f>
        <v>48</v>
      </c>
      <c r="E20" s="45">
        <f>'G-2'!E20+'G-3'!E20+'G-4'!E20</f>
        <v>68</v>
      </c>
      <c r="F20" s="8">
        <f t="shared" si="0"/>
        <v>961.5</v>
      </c>
      <c r="G20" s="35"/>
      <c r="H20" s="19" t="s">
        <v>24</v>
      </c>
      <c r="I20" s="46">
        <f>'G-2'!I20+'G-3'!I20+'G-4'!I20</f>
        <v>191</v>
      </c>
      <c r="J20" s="46">
        <f>'G-2'!J20+'G-3'!J20+'G-4'!J20</f>
        <v>637</v>
      </c>
      <c r="K20" s="46">
        <f>'G-2'!K20+'G-3'!K20+'G-4'!K20</f>
        <v>54</v>
      </c>
      <c r="L20" s="46">
        <f>'G-2'!L20+'G-3'!L20+'G-4'!L20</f>
        <v>74</v>
      </c>
      <c r="M20" s="8">
        <f t="shared" si="1"/>
        <v>1025.5</v>
      </c>
      <c r="N20" s="2">
        <f>M17+M18+M19+M20</f>
        <v>4023</v>
      </c>
      <c r="O20" s="19" t="s">
        <v>45</v>
      </c>
      <c r="P20" s="46">
        <f>'G-2'!P20+'G-3'!P20+'G-4'!P20</f>
        <v>313</v>
      </c>
      <c r="Q20" s="46">
        <f>'G-2'!Q20+'G-3'!Q20+'G-4'!Q20</f>
        <v>680</v>
      </c>
      <c r="R20" s="46">
        <f>'G-2'!R20+'G-3'!R20+'G-4'!R20</f>
        <v>63</v>
      </c>
      <c r="S20" s="46">
        <f>'G-2'!S20+'G-3'!S20+'G-4'!S20</f>
        <v>56</v>
      </c>
      <c r="T20" s="8">
        <f t="shared" si="2"/>
        <v>1102.5</v>
      </c>
      <c r="U20" s="2">
        <f t="shared" si="5"/>
        <v>4750.5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173</v>
      </c>
      <c r="C21" s="45">
        <f>'G-2'!C21+'G-3'!C21+'G-4'!C21</f>
        <v>587</v>
      </c>
      <c r="D21" s="45">
        <f>'G-2'!D21+'G-3'!D21+'G-4'!D21</f>
        <v>61</v>
      </c>
      <c r="E21" s="45">
        <f>'G-2'!E21+'G-3'!E21+'G-4'!E21</f>
        <v>81</v>
      </c>
      <c r="F21" s="6">
        <f t="shared" si="0"/>
        <v>998</v>
      </c>
      <c r="G21" s="36"/>
      <c r="H21" s="20" t="s">
        <v>25</v>
      </c>
      <c r="I21" s="46">
        <f>'G-2'!I21+'G-3'!I21+'G-4'!I21</f>
        <v>156</v>
      </c>
      <c r="J21" s="46">
        <f>'G-2'!J21+'G-3'!J21+'G-4'!J21</f>
        <v>640</v>
      </c>
      <c r="K21" s="46">
        <f>'G-2'!K21+'G-3'!K21+'G-4'!K21</f>
        <v>43</v>
      </c>
      <c r="L21" s="46">
        <f>'G-2'!L21+'G-3'!L21+'G-4'!L21</f>
        <v>71</v>
      </c>
      <c r="M21" s="6">
        <f t="shared" si="1"/>
        <v>981.5</v>
      </c>
      <c r="N21" s="2">
        <f>M18+M19+M20+M21</f>
        <v>4104.5</v>
      </c>
      <c r="O21" s="21" t="s">
        <v>46</v>
      </c>
      <c r="P21" s="46">
        <f>'G-2'!P21+'G-3'!P21+'G-4'!P21</f>
        <v>313</v>
      </c>
      <c r="Q21" s="46">
        <f>'G-2'!Q21+'G-3'!Q21+'G-4'!Q21</f>
        <v>569</v>
      </c>
      <c r="R21" s="46">
        <f>'G-2'!R21+'G-3'!R21+'G-4'!R21</f>
        <v>61</v>
      </c>
      <c r="S21" s="46">
        <f>'G-2'!S21+'G-3'!S21+'G-4'!S21</f>
        <v>46</v>
      </c>
      <c r="T21" s="7">
        <f t="shared" si="2"/>
        <v>962.5</v>
      </c>
      <c r="U21" s="3">
        <f t="shared" si="5"/>
        <v>4437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155</v>
      </c>
      <c r="C22" s="45">
        <f>'G-2'!C22+'G-3'!C22+'G-4'!C22</f>
        <v>598</v>
      </c>
      <c r="D22" s="45">
        <f>'G-2'!D22+'G-3'!D22+'G-4'!D22</f>
        <v>52</v>
      </c>
      <c r="E22" s="45">
        <f>'G-2'!E22+'G-3'!E22+'G-4'!E22</f>
        <v>67</v>
      </c>
      <c r="F22" s="6">
        <f t="shared" si="0"/>
        <v>947</v>
      </c>
      <c r="G22" s="2"/>
      <c r="H22" s="21" t="s">
        <v>26</v>
      </c>
      <c r="I22" s="46">
        <f>'G-2'!I22+'G-3'!I22+'G-4'!I22</f>
        <v>169</v>
      </c>
      <c r="J22" s="46">
        <f>'G-2'!J22+'G-3'!J22+'G-4'!J22</f>
        <v>658</v>
      </c>
      <c r="K22" s="46">
        <f>'G-2'!K22+'G-3'!K22+'G-4'!K22</f>
        <v>72</v>
      </c>
      <c r="L22" s="46">
        <f>'G-2'!L22+'G-3'!L22+'G-4'!L22</f>
        <v>98</v>
      </c>
      <c r="M22" s="6">
        <f t="shared" si="1"/>
        <v>1131.5</v>
      </c>
      <c r="N22" s="3">
        <f>M19+M20+M21+M22</f>
        <v>4111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4905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4111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4906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63</v>
      </c>
      <c r="G24" s="88"/>
      <c r="H24" s="181"/>
      <c r="I24" s="182"/>
      <c r="J24" s="82" t="s">
        <v>71</v>
      </c>
      <c r="K24" s="86"/>
      <c r="L24" s="86"/>
      <c r="M24" s="87" t="s">
        <v>91</v>
      </c>
      <c r="N24" s="88"/>
      <c r="O24" s="181"/>
      <c r="P24" s="182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4" sqref="Z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tr">
        <f>'G-2'!D5:H5</f>
        <v>CALLE 45 X VIA 40</v>
      </c>
      <c r="E5" s="169"/>
      <c r="F5" s="169"/>
      <c r="G5" s="169"/>
      <c r="H5" s="169"/>
      <c r="I5" s="164" t="s">
        <v>53</v>
      </c>
      <c r="J5" s="164"/>
      <c r="K5" s="164"/>
      <c r="L5" s="170">
        <f>'G-2'!L5:N5</f>
        <v>0</v>
      </c>
      <c r="M5" s="170"/>
      <c r="N5" s="170"/>
      <c r="O5" s="12"/>
      <c r="P5" s="164" t="s">
        <v>57</v>
      </c>
      <c r="Q5" s="164"/>
      <c r="R5" s="164"/>
      <c r="S5" s="168" t="s">
        <v>146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153</v>
      </c>
      <c r="E6" s="166"/>
      <c r="F6" s="166"/>
      <c r="G6" s="166"/>
      <c r="H6" s="166"/>
      <c r="I6" s="164" t="s">
        <v>59</v>
      </c>
      <c r="J6" s="164"/>
      <c r="K6" s="164"/>
      <c r="L6" s="177">
        <v>1</v>
      </c>
      <c r="M6" s="177"/>
      <c r="N6" s="177"/>
      <c r="O6" s="42"/>
      <c r="P6" s="164" t="s">
        <v>58</v>
      </c>
      <c r="Q6" s="164"/>
      <c r="R6" s="164"/>
      <c r="S6" s="178">
        <f>'G-2'!S6:U6</f>
        <v>43046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20</v>
      </c>
      <c r="C10" s="46">
        <v>69</v>
      </c>
      <c r="D10" s="46">
        <v>7</v>
      </c>
      <c r="E10" s="46">
        <v>3</v>
      </c>
      <c r="F10" s="6">
        <f t="shared" ref="F10:F22" si="0">B10*0.5+C10*1+D10*2+E10*2.5</f>
        <v>100.5</v>
      </c>
      <c r="G10" s="2"/>
      <c r="H10" s="19" t="s">
        <v>4</v>
      </c>
      <c r="I10" s="46">
        <v>6</v>
      </c>
      <c r="J10" s="46">
        <v>19</v>
      </c>
      <c r="K10" s="46">
        <v>10</v>
      </c>
      <c r="L10" s="46">
        <v>2</v>
      </c>
      <c r="M10" s="6">
        <f t="shared" ref="M10:M22" si="1">I10*0.5+J10*1+K10*2+L10*2.5</f>
        <v>47</v>
      </c>
      <c r="N10" s="9">
        <f>F20+F21+F22+M10</f>
        <v>347.5</v>
      </c>
      <c r="O10" s="19" t="s">
        <v>43</v>
      </c>
      <c r="P10" s="46">
        <v>5</v>
      </c>
      <c r="Q10" s="46">
        <v>25</v>
      </c>
      <c r="R10" s="46">
        <v>8</v>
      </c>
      <c r="S10" s="46">
        <v>0</v>
      </c>
      <c r="T10" s="6">
        <f t="shared" ref="T10:T21" si="2">P10*0.5+Q10*1+R10*2+S10*2.5</f>
        <v>43.5</v>
      </c>
      <c r="U10" s="10"/>
      <c r="AB10" s="1"/>
    </row>
    <row r="11" spans="1:28" ht="24" customHeight="1" x14ac:dyDescent="0.2">
      <c r="A11" s="18" t="s">
        <v>14</v>
      </c>
      <c r="B11" s="46">
        <v>26</v>
      </c>
      <c r="C11" s="46">
        <v>77</v>
      </c>
      <c r="D11" s="46">
        <v>9</v>
      </c>
      <c r="E11" s="46">
        <v>4</v>
      </c>
      <c r="F11" s="6">
        <f t="shared" si="0"/>
        <v>118</v>
      </c>
      <c r="G11" s="2"/>
      <c r="H11" s="19" t="s">
        <v>5</v>
      </c>
      <c r="I11" s="46">
        <v>6</v>
      </c>
      <c r="J11" s="46">
        <v>25</v>
      </c>
      <c r="K11" s="46">
        <v>15</v>
      </c>
      <c r="L11" s="46">
        <v>2</v>
      </c>
      <c r="M11" s="6">
        <f t="shared" si="1"/>
        <v>63</v>
      </c>
      <c r="N11" s="9">
        <f>F21+F22+M10+M11</f>
        <v>316</v>
      </c>
      <c r="O11" s="19" t="s">
        <v>44</v>
      </c>
      <c r="P11" s="46">
        <v>8</v>
      </c>
      <c r="Q11" s="46">
        <v>20</v>
      </c>
      <c r="R11" s="46">
        <v>9</v>
      </c>
      <c r="S11" s="46">
        <v>0</v>
      </c>
      <c r="T11" s="6">
        <f t="shared" si="2"/>
        <v>42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70</v>
      </c>
      <c r="D12" s="46">
        <v>10</v>
      </c>
      <c r="E12" s="46">
        <v>4</v>
      </c>
      <c r="F12" s="6">
        <f t="shared" si="0"/>
        <v>113.5</v>
      </c>
      <c r="G12" s="2"/>
      <c r="H12" s="19" t="s">
        <v>6</v>
      </c>
      <c r="I12" s="46">
        <v>7</v>
      </c>
      <c r="J12" s="46">
        <v>25</v>
      </c>
      <c r="K12" s="46">
        <v>13</v>
      </c>
      <c r="L12" s="46">
        <v>1</v>
      </c>
      <c r="M12" s="6">
        <f t="shared" si="1"/>
        <v>57</v>
      </c>
      <c r="N12" s="2">
        <f>F22+M10+M11+M12</f>
        <v>275</v>
      </c>
      <c r="O12" s="19" t="s">
        <v>32</v>
      </c>
      <c r="P12" s="46">
        <v>11</v>
      </c>
      <c r="Q12" s="46">
        <v>23</v>
      </c>
      <c r="R12" s="46">
        <v>12</v>
      </c>
      <c r="S12" s="46">
        <v>0</v>
      </c>
      <c r="T12" s="6">
        <f t="shared" si="2"/>
        <v>52.5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47</v>
      </c>
      <c r="D13" s="46">
        <v>12</v>
      </c>
      <c r="E13" s="46">
        <v>6</v>
      </c>
      <c r="F13" s="6">
        <f t="shared" si="0"/>
        <v>97.5</v>
      </c>
      <c r="G13" s="2">
        <f t="shared" ref="G13:G19" si="3">F10+F11+F12+F13</f>
        <v>429.5</v>
      </c>
      <c r="H13" s="19" t="s">
        <v>7</v>
      </c>
      <c r="I13" s="46">
        <v>9</v>
      </c>
      <c r="J13" s="46">
        <v>22</v>
      </c>
      <c r="K13" s="46">
        <v>12</v>
      </c>
      <c r="L13" s="46">
        <v>1</v>
      </c>
      <c r="M13" s="6">
        <f t="shared" si="1"/>
        <v>53</v>
      </c>
      <c r="N13" s="2">
        <f t="shared" ref="N13:N18" si="4">M10+M11+M12+M13</f>
        <v>220</v>
      </c>
      <c r="O13" s="19" t="s">
        <v>33</v>
      </c>
      <c r="P13" s="46">
        <v>8</v>
      </c>
      <c r="Q13" s="46">
        <v>20</v>
      </c>
      <c r="R13" s="46">
        <v>10</v>
      </c>
      <c r="S13" s="46">
        <v>1</v>
      </c>
      <c r="T13" s="6">
        <f t="shared" si="2"/>
        <v>46.5</v>
      </c>
      <c r="U13" s="2">
        <f t="shared" ref="U13:U21" si="5">T10+T11+T12+T13</f>
        <v>184.5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33</v>
      </c>
      <c r="D14" s="46">
        <v>11</v>
      </c>
      <c r="E14" s="46">
        <v>7</v>
      </c>
      <c r="F14" s="6">
        <f t="shared" si="0"/>
        <v>81</v>
      </c>
      <c r="G14" s="2">
        <f t="shared" si="3"/>
        <v>410</v>
      </c>
      <c r="H14" s="19" t="s">
        <v>9</v>
      </c>
      <c r="I14" s="46">
        <v>3</v>
      </c>
      <c r="J14" s="46">
        <v>21</v>
      </c>
      <c r="K14" s="46">
        <v>11</v>
      </c>
      <c r="L14" s="46">
        <v>2</v>
      </c>
      <c r="M14" s="6">
        <f t="shared" si="1"/>
        <v>49.5</v>
      </c>
      <c r="N14" s="2">
        <f t="shared" si="4"/>
        <v>222.5</v>
      </c>
      <c r="O14" s="19" t="s">
        <v>29</v>
      </c>
      <c r="P14" s="45">
        <v>10</v>
      </c>
      <c r="Q14" s="45">
        <v>27</v>
      </c>
      <c r="R14" s="45">
        <v>12</v>
      </c>
      <c r="S14" s="45">
        <v>2</v>
      </c>
      <c r="T14" s="6">
        <f t="shared" si="2"/>
        <v>61</v>
      </c>
      <c r="U14" s="2">
        <f t="shared" si="5"/>
        <v>202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59</v>
      </c>
      <c r="D15" s="46">
        <v>14</v>
      </c>
      <c r="E15" s="46">
        <v>5</v>
      </c>
      <c r="F15" s="6">
        <f t="shared" si="0"/>
        <v>109</v>
      </c>
      <c r="G15" s="2">
        <f t="shared" si="3"/>
        <v>401</v>
      </c>
      <c r="H15" s="19" t="s">
        <v>12</v>
      </c>
      <c r="I15" s="46">
        <v>4</v>
      </c>
      <c r="J15" s="46">
        <v>20</v>
      </c>
      <c r="K15" s="46">
        <v>14</v>
      </c>
      <c r="L15" s="46">
        <v>2</v>
      </c>
      <c r="M15" s="6">
        <f t="shared" si="1"/>
        <v>55</v>
      </c>
      <c r="N15" s="2">
        <f t="shared" si="4"/>
        <v>214.5</v>
      </c>
      <c r="O15" s="18" t="s">
        <v>30</v>
      </c>
      <c r="P15" s="46">
        <v>8</v>
      </c>
      <c r="Q15" s="46">
        <v>30</v>
      </c>
      <c r="R15" s="46">
        <v>12</v>
      </c>
      <c r="S15" s="46">
        <v>4</v>
      </c>
      <c r="T15" s="6">
        <f t="shared" si="2"/>
        <v>68</v>
      </c>
      <c r="U15" s="2">
        <f t="shared" si="5"/>
        <v>228</v>
      </c>
      <c r="AB15" s="81">
        <v>233.5</v>
      </c>
    </row>
    <row r="16" spans="1:28" ht="24" customHeight="1" x14ac:dyDescent="0.2">
      <c r="A16" s="18" t="s">
        <v>39</v>
      </c>
      <c r="B16" s="46">
        <v>13</v>
      </c>
      <c r="C16" s="46">
        <v>53</v>
      </c>
      <c r="D16" s="46">
        <v>9</v>
      </c>
      <c r="E16" s="46">
        <v>4</v>
      </c>
      <c r="F16" s="6">
        <f t="shared" si="0"/>
        <v>87.5</v>
      </c>
      <c r="G16" s="2">
        <f t="shared" si="3"/>
        <v>375</v>
      </c>
      <c r="H16" s="19" t="s">
        <v>15</v>
      </c>
      <c r="I16" s="46">
        <v>5</v>
      </c>
      <c r="J16" s="46">
        <v>21</v>
      </c>
      <c r="K16" s="46">
        <v>15</v>
      </c>
      <c r="L16" s="46">
        <v>1</v>
      </c>
      <c r="M16" s="6">
        <f t="shared" si="1"/>
        <v>56</v>
      </c>
      <c r="N16" s="2">
        <f t="shared" si="4"/>
        <v>213.5</v>
      </c>
      <c r="O16" s="19" t="s">
        <v>8</v>
      </c>
      <c r="P16" s="46">
        <v>12</v>
      </c>
      <c r="Q16" s="46">
        <v>43</v>
      </c>
      <c r="R16" s="46">
        <v>10</v>
      </c>
      <c r="S16" s="46">
        <v>0</v>
      </c>
      <c r="T16" s="6">
        <f t="shared" si="2"/>
        <v>69</v>
      </c>
      <c r="U16" s="2">
        <f t="shared" si="5"/>
        <v>244.5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47</v>
      </c>
      <c r="D17" s="46">
        <v>7</v>
      </c>
      <c r="E17" s="46">
        <v>4</v>
      </c>
      <c r="F17" s="6">
        <f t="shared" si="0"/>
        <v>82.5</v>
      </c>
      <c r="G17" s="2">
        <f t="shared" si="3"/>
        <v>360</v>
      </c>
      <c r="H17" s="19" t="s">
        <v>18</v>
      </c>
      <c r="I17" s="46">
        <v>6</v>
      </c>
      <c r="J17" s="46">
        <v>23</v>
      </c>
      <c r="K17" s="46">
        <v>14</v>
      </c>
      <c r="L17" s="46">
        <v>0</v>
      </c>
      <c r="M17" s="6">
        <f t="shared" si="1"/>
        <v>54</v>
      </c>
      <c r="N17" s="2">
        <f t="shared" si="4"/>
        <v>214.5</v>
      </c>
      <c r="O17" s="19" t="s">
        <v>10</v>
      </c>
      <c r="P17" s="46">
        <v>16</v>
      </c>
      <c r="Q17" s="46">
        <v>30</v>
      </c>
      <c r="R17" s="46">
        <v>13</v>
      </c>
      <c r="S17" s="46">
        <v>0</v>
      </c>
      <c r="T17" s="6">
        <f t="shared" si="2"/>
        <v>64</v>
      </c>
      <c r="U17" s="2">
        <f t="shared" si="5"/>
        <v>262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61</v>
      </c>
      <c r="D18" s="46">
        <v>10</v>
      </c>
      <c r="E18" s="46">
        <v>4</v>
      </c>
      <c r="F18" s="6">
        <f t="shared" si="0"/>
        <v>96.5</v>
      </c>
      <c r="G18" s="2">
        <f t="shared" si="3"/>
        <v>375.5</v>
      </c>
      <c r="H18" s="19" t="s">
        <v>20</v>
      </c>
      <c r="I18" s="46">
        <v>5</v>
      </c>
      <c r="J18" s="46">
        <v>24</v>
      </c>
      <c r="K18" s="46">
        <v>15</v>
      </c>
      <c r="L18" s="46">
        <v>1</v>
      </c>
      <c r="M18" s="6">
        <f t="shared" si="1"/>
        <v>59</v>
      </c>
      <c r="N18" s="2">
        <f t="shared" si="4"/>
        <v>224</v>
      </c>
      <c r="O18" s="19" t="s">
        <v>13</v>
      </c>
      <c r="P18" s="46">
        <v>14</v>
      </c>
      <c r="Q18" s="46">
        <v>38</v>
      </c>
      <c r="R18" s="46">
        <v>12</v>
      </c>
      <c r="S18" s="46">
        <v>1</v>
      </c>
      <c r="T18" s="6">
        <f t="shared" si="2"/>
        <v>71.5</v>
      </c>
      <c r="U18" s="2">
        <f t="shared" si="5"/>
        <v>272.5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57</v>
      </c>
      <c r="D19" s="47">
        <v>10</v>
      </c>
      <c r="E19" s="47">
        <v>3</v>
      </c>
      <c r="F19" s="7">
        <f t="shared" si="0"/>
        <v>91</v>
      </c>
      <c r="G19" s="3">
        <f t="shared" si="3"/>
        <v>357.5</v>
      </c>
      <c r="H19" s="20" t="s">
        <v>22</v>
      </c>
      <c r="I19" s="45">
        <v>3</v>
      </c>
      <c r="J19" s="45">
        <v>18</v>
      </c>
      <c r="K19" s="45">
        <v>11</v>
      </c>
      <c r="L19" s="45">
        <v>0</v>
      </c>
      <c r="M19" s="6">
        <f t="shared" si="1"/>
        <v>41.5</v>
      </c>
      <c r="N19" s="2">
        <f>M16+M17+M18+M19</f>
        <v>210.5</v>
      </c>
      <c r="O19" s="19" t="s">
        <v>16</v>
      </c>
      <c r="P19" s="46">
        <v>15</v>
      </c>
      <c r="Q19" s="46">
        <v>38</v>
      </c>
      <c r="R19" s="46">
        <v>10</v>
      </c>
      <c r="S19" s="46">
        <v>0</v>
      </c>
      <c r="T19" s="6">
        <f t="shared" si="2"/>
        <v>65.5</v>
      </c>
      <c r="U19" s="2">
        <f t="shared" si="5"/>
        <v>270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50</v>
      </c>
      <c r="D20" s="45">
        <v>11</v>
      </c>
      <c r="E20" s="45">
        <v>7</v>
      </c>
      <c r="F20" s="8">
        <f t="shared" si="0"/>
        <v>94.5</v>
      </c>
      <c r="G20" s="35"/>
      <c r="H20" s="19" t="s">
        <v>24</v>
      </c>
      <c r="I20" s="46">
        <v>7</v>
      </c>
      <c r="J20" s="46">
        <v>25</v>
      </c>
      <c r="K20" s="46">
        <v>10</v>
      </c>
      <c r="L20" s="46">
        <v>1</v>
      </c>
      <c r="M20" s="8">
        <f t="shared" si="1"/>
        <v>51</v>
      </c>
      <c r="N20" s="2">
        <f>M17+M18+M19+M20</f>
        <v>205.5</v>
      </c>
      <c r="O20" s="19" t="s">
        <v>45</v>
      </c>
      <c r="P20" s="45">
        <v>14</v>
      </c>
      <c r="Q20" s="45">
        <v>31</v>
      </c>
      <c r="R20" s="45">
        <v>8</v>
      </c>
      <c r="S20" s="45">
        <v>0</v>
      </c>
      <c r="T20" s="8">
        <f t="shared" si="2"/>
        <v>54</v>
      </c>
      <c r="U20" s="2">
        <f t="shared" si="5"/>
        <v>255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46</v>
      </c>
      <c r="D21" s="46">
        <v>12</v>
      </c>
      <c r="E21" s="46">
        <v>9</v>
      </c>
      <c r="F21" s="6">
        <f t="shared" si="0"/>
        <v>98</v>
      </c>
      <c r="G21" s="36"/>
      <c r="H21" s="20" t="s">
        <v>25</v>
      </c>
      <c r="I21" s="46">
        <v>8</v>
      </c>
      <c r="J21" s="46">
        <v>24</v>
      </c>
      <c r="K21" s="46">
        <v>11</v>
      </c>
      <c r="L21" s="46">
        <v>3</v>
      </c>
      <c r="M21" s="6">
        <f t="shared" si="1"/>
        <v>57.5</v>
      </c>
      <c r="N21" s="2">
        <f>M18+M19+M20+M21</f>
        <v>209</v>
      </c>
      <c r="O21" s="21" t="s">
        <v>46</v>
      </c>
      <c r="P21" s="47">
        <v>10</v>
      </c>
      <c r="Q21" s="47">
        <v>28</v>
      </c>
      <c r="R21" s="47">
        <v>7</v>
      </c>
      <c r="S21" s="47">
        <v>0</v>
      </c>
      <c r="T21" s="7">
        <f t="shared" si="2"/>
        <v>47</v>
      </c>
      <c r="U21" s="3">
        <f t="shared" si="5"/>
        <v>238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61</v>
      </c>
      <c r="D22" s="46">
        <v>16</v>
      </c>
      <c r="E22" s="46">
        <v>4</v>
      </c>
      <c r="F22" s="6">
        <f t="shared" si="0"/>
        <v>108</v>
      </c>
      <c r="G22" s="2"/>
      <c r="H22" s="21" t="s">
        <v>26</v>
      </c>
      <c r="I22" s="47">
        <v>5</v>
      </c>
      <c r="J22" s="47">
        <v>21</v>
      </c>
      <c r="K22" s="47">
        <v>12</v>
      </c>
      <c r="L22" s="47">
        <v>1</v>
      </c>
      <c r="M22" s="6">
        <f t="shared" si="1"/>
        <v>50</v>
      </c>
      <c r="N22" s="3">
        <f>M19+M20+M21+M22</f>
        <v>200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429.5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347.5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272.5</v>
      </c>
      <c r="AB23" s="1"/>
    </row>
    <row r="24" spans="1:28" ht="13.5" customHeight="1" x14ac:dyDescent="0.2">
      <c r="A24" s="181"/>
      <c r="B24" s="182"/>
      <c r="C24" s="82" t="s">
        <v>71</v>
      </c>
      <c r="D24" s="86"/>
      <c r="E24" s="86"/>
      <c r="F24" s="87" t="s">
        <v>63</v>
      </c>
      <c r="G24" s="88"/>
      <c r="H24" s="181"/>
      <c r="I24" s="182"/>
      <c r="J24" s="82" t="s">
        <v>71</v>
      </c>
      <c r="K24" s="86"/>
      <c r="L24" s="86"/>
      <c r="M24" s="87" t="s">
        <v>86</v>
      </c>
      <c r="N24" s="88"/>
      <c r="O24" s="181"/>
      <c r="P24" s="182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1" workbookViewId="0">
      <selection activeCell="K46" sqref="K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110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111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21" t="str">
        <f>'G-2'!D5</f>
        <v>CALLE 45 X VIA 40</v>
      </c>
      <c r="D5" s="221"/>
      <c r="E5" s="221"/>
      <c r="F5" s="111"/>
      <c r="G5" s="112"/>
      <c r="H5" s="103" t="s">
        <v>53</v>
      </c>
      <c r="I5" s="222">
        <f>'G-2'!L5</f>
        <v>0</v>
      </c>
      <c r="J5" s="222"/>
    </row>
    <row r="6" spans="1:10" x14ac:dyDescent="0.2">
      <c r="A6" s="164" t="s">
        <v>112</v>
      </c>
      <c r="B6" s="164"/>
      <c r="C6" s="223" t="s">
        <v>150</v>
      </c>
      <c r="D6" s="223"/>
      <c r="E6" s="223"/>
      <c r="F6" s="111"/>
      <c r="G6" s="112"/>
      <c r="H6" s="103" t="s">
        <v>58</v>
      </c>
      <c r="I6" s="224">
        <f>'G-2'!S6</f>
        <v>43046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113</v>
      </c>
      <c r="B8" s="228" t="s">
        <v>114</v>
      </c>
      <c r="C8" s="226" t="s">
        <v>115</v>
      </c>
      <c r="D8" s="228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0" t="s">
        <v>121</v>
      </c>
      <c r="J8" s="232" t="s">
        <v>122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123</v>
      </c>
      <c r="B10" s="23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125</v>
      </c>
      <c r="D11" s="125" t="s">
        <v>126</v>
      </c>
      <c r="E11" s="157">
        <v>0</v>
      </c>
      <c r="F11" s="157">
        <v>0</v>
      </c>
      <c r="G11" s="157">
        <v>0</v>
      </c>
      <c r="H11" s="157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5"/>
      <c r="B12" s="238"/>
      <c r="C12" s="128" t="s">
        <v>134</v>
      </c>
      <c r="D12" s="129" t="s">
        <v>127</v>
      </c>
      <c r="E12" s="157">
        <v>0</v>
      </c>
      <c r="F12" s="157">
        <v>0</v>
      </c>
      <c r="G12" s="157">
        <v>0</v>
      </c>
      <c r="H12" s="157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5"/>
      <c r="B13" s="23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128</v>
      </c>
      <c r="D14" s="125" t="s">
        <v>126</v>
      </c>
      <c r="E14" s="157">
        <v>0</v>
      </c>
      <c r="F14" s="157">
        <v>0</v>
      </c>
      <c r="G14" s="157">
        <v>0</v>
      </c>
      <c r="H14" s="157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5"/>
      <c r="B15" s="238"/>
      <c r="C15" s="128" t="s">
        <v>135</v>
      </c>
      <c r="D15" s="129" t="s">
        <v>127</v>
      </c>
      <c r="E15" s="157">
        <v>0</v>
      </c>
      <c r="F15" s="157">
        <v>0</v>
      </c>
      <c r="G15" s="157">
        <v>0</v>
      </c>
      <c r="H15" s="157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5"/>
      <c r="B16" s="23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129</v>
      </c>
      <c r="D17" s="125" t="s">
        <v>126</v>
      </c>
      <c r="E17" s="157">
        <v>0</v>
      </c>
      <c r="F17" s="157">
        <v>0</v>
      </c>
      <c r="G17" s="157">
        <v>0</v>
      </c>
      <c r="H17" s="157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6"/>
      <c r="B18" s="239"/>
      <c r="C18" s="133" t="s">
        <v>136</v>
      </c>
      <c r="D18" s="129" t="s">
        <v>127</v>
      </c>
      <c r="E18" s="157">
        <v>0</v>
      </c>
      <c r="F18" s="157">
        <v>0</v>
      </c>
      <c r="G18" s="157">
        <v>0</v>
      </c>
      <c r="H18" s="157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4" t="s">
        <v>130</v>
      </c>
      <c r="B19" s="237">
        <v>2</v>
      </c>
      <c r="C19" s="134"/>
      <c r="D19" s="123" t="s">
        <v>124</v>
      </c>
      <c r="E19" s="75">
        <v>26</v>
      </c>
      <c r="F19" s="75">
        <v>264</v>
      </c>
      <c r="G19" s="75">
        <v>2</v>
      </c>
      <c r="H19" s="75">
        <v>23</v>
      </c>
      <c r="I19" s="75">
        <f t="shared" si="0"/>
        <v>338.5</v>
      </c>
      <c r="J19" s="124">
        <f>IF(I19=0,"0,00",I19/SUM(I19:I21)*100)</f>
        <v>100</v>
      </c>
    </row>
    <row r="20" spans="1:10" x14ac:dyDescent="0.2">
      <c r="A20" s="235"/>
      <c r="B20" s="238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5"/>
      <c r="B21" s="238"/>
      <c r="C21" s="128" t="s">
        <v>137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5"/>
      <c r="B22" s="238"/>
      <c r="C22" s="132"/>
      <c r="D22" s="123" t="s">
        <v>124</v>
      </c>
      <c r="E22" s="75">
        <v>28</v>
      </c>
      <c r="F22" s="75">
        <v>339</v>
      </c>
      <c r="G22" s="75">
        <v>0</v>
      </c>
      <c r="H22" s="75">
        <v>31</v>
      </c>
      <c r="I22" s="75">
        <f t="shared" si="0"/>
        <v>430.5</v>
      </c>
      <c r="J22" s="124">
        <f>IF(I22=0,"0,00",I22/SUM(I22:I24)*100)</f>
        <v>100</v>
      </c>
    </row>
    <row r="23" spans="1:10" x14ac:dyDescent="0.2">
      <c r="A23" s="235"/>
      <c r="B23" s="238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5"/>
      <c r="B24" s="238"/>
      <c r="C24" s="128" t="s">
        <v>138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5"/>
      <c r="B25" s="238"/>
      <c r="C25" s="132"/>
      <c r="D25" s="123" t="s">
        <v>124</v>
      </c>
      <c r="E25" s="75">
        <v>27</v>
      </c>
      <c r="F25" s="75">
        <v>447</v>
      </c>
      <c r="G25" s="75">
        <v>6</v>
      </c>
      <c r="H25" s="75">
        <v>19</v>
      </c>
      <c r="I25" s="75">
        <f t="shared" si="0"/>
        <v>520</v>
      </c>
      <c r="J25" s="124">
        <f>IF(I25=0,"0,00",I25/SUM(I25:I27)*100)</f>
        <v>100</v>
      </c>
    </row>
    <row r="26" spans="1:10" x14ac:dyDescent="0.2">
      <c r="A26" s="235"/>
      <c r="B26" s="23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6"/>
      <c r="B27" s="239"/>
      <c r="C27" s="133" t="s">
        <v>139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4"/>
      <c r="B28" s="23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125</v>
      </c>
      <c r="D29" s="125" t="s">
        <v>126</v>
      </c>
      <c r="E29" s="126">
        <v>147</v>
      </c>
      <c r="F29" s="126">
        <v>507</v>
      </c>
      <c r="G29" s="126">
        <v>39</v>
      </c>
      <c r="H29" s="126">
        <v>67</v>
      </c>
      <c r="I29" s="126">
        <f t="shared" si="0"/>
        <v>826</v>
      </c>
      <c r="J29" s="127">
        <f>IF(I29=0,"0,00",I29/SUM(I28:I30)*100)</f>
        <v>96.382730455075844</v>
      </c>
    </row>
    <row r="30" spans="1:10" x14ac:dyDescent="0.2">
      <c r="A30" s="235"/>
      <c r="B30" s="238"/>
      <c r="C30" s="128" t="s">
        <v>140</v>
      </c>
      <c r="D30" s="129" t="s">
        <v>127</v>
      </c>
      <c r="E30" s="74">
        <v>5</v>
      </c>
      <c r="F30" s="74">
        <v>19</v>
      </c>
      <c r="G30" s="74">
        <v>1</v>
      </c>
      <c r="H30" s="74">
        <v>3</v>
      </c>
      <c r="I30" s="130">
        <f t="shared" si="0"/>
        <v>31</v>
      </c>
      <c r="J30" s="131">
        <f>IF(I30=0,"0,00",I30/SUM(I28:I30)*100)</f>
        <v>3.6172695449241536</v>
      </c>
    </row>
    <row r="31" spans="1:10" x14ac:dyDescent="0.2">
      <c r="A31" s="235"/>
      <c r="B31" s="23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128</v>
      </c>
      <c r="D32" s="125" t="s">
        <v>126</v>
      </c>
      <c r="E32" s="126">
        <v>135</v>
      </c>
      <c r="F32" s="126">
        <v>556</v>
      </c>
      <c r="G32" s="126">
        <v>38</v>
      </c>
      <c r="H32" s="126">
        <v>71</v>
      </c>
      <c r="I32" s="126">
        <f t="shared" si="0"/>
        <v>877</v>
      </c>
      <c r="J32" s="127">
        <f>IF(I32=0,"0,00",I32/SUM(I31:I33)*100)</f>
        <v>97.879464285714292</v>
      </c>
    </row>
    <row r="33" spans="1:14" x14ac:dyDescent="0.2">
      <c r="A33" s="235"/>
      <c r="B33" s="238"/>
      <c r="C33" s="128" t="s">
        <v>141</v>
      </c>
      <c r="D33" s="129" t="s">
        <v>127</v>
      </c>
      <c r="E33" s="74">
        <v>5</v>
      </c>
      <c r="F33" s="74">
        <v>14</v>
      </c>
      <c r="G33" s="74">
        <v>0</v>
      </c>
      <c r="H33" s="74">
        <v>1</v>
      </c>
      <c r="I33" s="130">
        <f t="shared" si="0"/>
        <v>19</v>
      </c>
      <c r="J33" s="131">
        <f>IF(I33=0,"0,00",I33/SUM(I31:I33)*100)</f>
        <v>2.1205357142857144</v>
      </c>
    </row>
    <row r="34" spans="1:14" x14ac:dyDescent="0.2">
      <c r="A34" s="235"/>
      <c r="B34" s="23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4" x14ac:dyDescent="0.2">
      <c r="A35" s="235"/>
      <c r="B35" s="238"/>
      <c r="C35" s="122" t="s">
        <v>129</v>
      </c>
      <c r="D35" s="125" t="s">
        <v>126</v>
      </c>
      <c r="E35" s="126">
        <v>370</v>
      </c>
      <c r="F35" s="126">
        <v>430</v>
      </c>
      <c r="G35" s="126">
        <v>42</v>
      </c>
      <c r="H35" s="126">
        <v>62</v>
      </c>
      <c r="I35" s="126">
        <f t="shared" si="0"/>
        <v>854</v>
      </c>
      <c r="J35" s="127">
        <f>IF(I35=0,"0,00",I35/SUM(I34:I36)*100)</f>
        <v>95.847362514029172</v>
      </c>
    </row>
    <row r="36" spans="1:14" x14ac:dyDescent="0.2">
      <c r="A36" s="236"/>
      <c r="B36" s="239"/>
      <c r="C36" s="133" t="s">
        <v>142</v>
      </c>
      <c r="D36" s="129" t="s">
        <v>127</v>
      </c>
      <c r="E36" s="74">
        <v>10</v>
      </c>
      <c r="F36" s="74">
        <v>23</v>
      </c>
      <c r="G36" s="74">
        <v>2</v>
      </c>
      <c r="H36" s="74">
        <v>2</v>
      </c>
      <c r="I36" s="130">
        <f t="shared" si="0"/>
        <v>37</v>
      </c>
      <c r="J36" s="131">
        <f>IF(I36=0,"0,00",I36/SUM(I34:I36)*100)</f>
        <v>4.1526374859708195</v>
      </c>
    </row>
    <row r="37" spans="1:14" x14ac:dyDescent="0.2">
      <c r="A37" s="234" t="s">
        <v>131</v>
      </c>
      <c r="B37" s="237">
        <v>3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4" x14ac:dyDescent="0.2">
      <c r="A38" s="235"/>
      <c r="B38" s="238"/>
      <c r="C38" s="122" t="s">
        <v>125</v>
      </c>
      <c r="D38" s="125" t="s">
        <v>126</v>
      </c>
      <c r="E38" s="126">
        <f>'G-4'!B16+'G-4'!B17</f>
        <v>165</v>
      </c>
      <c r="F38" s="126">
        <f>'G-4'!C16+'G-4'!C17</f>
        <v>452</v>
      </c>
      <c r="G38" s="126">
        <f>'G-4'!D16+'G-4'!D17</f>
        <v>78</v>
      </c>
      <c r="H38" s="126">
        <f>'G-4'!E16+'G-4'!E17</f>
        <v>50</v>
      </c>
      <c r="I38" s="126">
        <f t="shared" si="0"/>
        <v>815.5</v>
      </c>
      <c r="J38" s="127">
        <f>IF(I38=0,"0,00",I38/SUM(I37:I39)*100)</f>
        <v>100</v>
      </c>
      <c r="K38" s="158"/>
      <c r="L38" s="158"/>
      <c r="M38" s="158"/>
      <c r="N38" s="158"/>
    </row>
    <row r="39" spans="1:14" x14ac:dyDescent="0.2">
      <c r="A39" s="235"/>
      <c r="B39" s="238"/>
      <c r="C39" s="128" t="s">
        <v>143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4" x14ac:dyDescent="0.2">
      <c r="A40" s="235"/>
      <c r="B40" s="23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4" x14ac:dyDescent="0.2">
      <c r="A41" s="235"/>
      <c r="B41" s="238"/>
      <c r="C41" s="122" t="s">
        <v>128</v>
      </c>
      <c r="D41" s="125" t="s">
        <v>126</v>
      </c>
      <c r="E41" s="126">
        <f>'G-4'!I11+'G-4'!I12</f>
        <v>117</v>
      </c>
      <c r="F41" s="126">
        <f>'G-4'!J11+'G-4'!J12</f>
        <v>584</v>
      </c>
      <c r="G41" s="126">
        <f>'G-4'!K11+'G-4'!K12</f>
        <v>67</v>
      </c>
      <c r="H41" s="126">
        <f>'G-4'!L11+'G-4'!L12</f>
        <v>67</v>
      </c>
      <c r="I41" s="126">
        <f t="shared" si="0"/>
        <v>944</v>
      </c>
      <c r="J41" s="127">
        <f>IF(I41=0,"0,00",I41/SUM(I40:I42)*100)</f>
        <v>100</v>
      </c>
      <c r="K41" s="158"/>
      <c r="L41" s="158"/>
      <c r="M41" s="158"/>
      <c r="N41" s="158"/>
    </row>
    <row r="42" spans="1:14" x14ac:dyDescent="0.2">
      <c r="A42" s="235"/>
      <c r="B42" s="238"/>
      <c r="C42" s="128" t="s">
        <v>144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4" x14ac:dyDescent="0.2">
      <c r="A43" s="235"/>
      <c r="B43" s="23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4" x14ac:dyDescent="0.2">
      <c r="A44" s="235"/>
      <c r="B44" s="238"/>
      <c r="C44" s="122" t="s">
        <v>129</v>
      </c>
      <c r="D44" s="125" t="s">
        <v>126</v>
      </c>
      <c r="E44" s="126">
        <f>'G-4'!P20+'G-4'!P21</f>
        <v>299</v>
      </c>
      <c r="F44" s="126">
        <f>'G-4'!Q20+'G-4'!Q21</f>
        <v>672</v>
      </c>
      <c r="G44" s="126">
        <f>'G-4'!R20+'G-4'!R21</f>
        <v>71</v>
      </c>
      <c r="H44" s="126">
        <f>'G-4'!S20+'G-4'!S21</f>
        <v>40</v>
      </c>
      <c r="I44" s="126">
        <f t="shared" si="0"/>
        <v>1063.5</v>
      </c>
      <c r="J44" s="127">
        <f>IF(I44=0,"0,00",I44/SUM(I43:I45)*100)</f>
        <v>100</v>
      </c>
      <c r="K44" s="158"/>
      <c r="L44" s="158"/>
      <c r="M44" s="158"/>
      <c r="N44" s="158"/>
    </row>
    <row r="45" spans="1:14" x14ac:dyDescent="0.2">
      <c r="A45" s="236"/>
      <c r="B45" s="239"/>
      <c r="C45" s="133" t="s">
        <v>145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4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4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4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T5" sqref="T5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93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94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95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96</v>
      </c>
      <c r="B8" s="242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2" t="s">
        <v>98</v>
      </c>
      <c r="M8" s="242"/>
      <c r="N8" s="242"/>
      <c r="O8" s="243" t="str">
        <f>'G-2'!D5</f>
        <v>CALLE 45 X VIA 40</v>
      </c>
      <c r="P8" s="243"/>
      <c r="Q8" s="243"/>
      <c r="R8" s="243"/>
      <c r="S8" s="243"/>
      <c r="T8" s="92"/>
      <c r="U8" s="92"/>
      <c r="V8" s="242" t="s">
        <v>99</v>
      </c>
      <c r="W8" s="242"/>
      <c r="X8" s="242"/>
      <c r="Y8" s="243">
        <v>2146</v>
      </c>
      <c r="Z8" s="243"/>
      <c r="AA8" s="243"/>
      <c r="AB8" s="92"/>
      <c r="AC8" s="92"/>
      <c r="AD8" s="92"/>
      <c r="AE8" s="92"/>
      <c r="AF8" s="92"/>
      <c r="AG8" s="92"/>
      <c r="AH8" s="242" t="s">
        <v>100</v>
      </c>
      <c r="AI8" s="242"/>
      <c r="AJ8" s="246">
        <f>'G-2'!S6</f>
        <v>43046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133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4" t="s">
        <v>102</v>
      </c>
      <c r="U16" s="244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207.5</v>
      </c>
      <c r="C17" s="149">
        <f>'G-2'!F11</f>
        <v>230.5</v>
      </c>
      <c r="D17" s="149">
        <f>'G-2'!F12</f>
        <v>262.5</v>
      </c>
      <c r="E17" s="149">
        <f>'G-2'!F13</f>
        <v>217</v>
      </c>
      <c r="F17" s="149">
        <f>'G-2'!F14</f>
        <v>171</v>
      </c>
      <c r="G17" s="149">
        <f>'G-2'!F15</f>
        <v>188.5</v>
      </c>
      <c r="H17" s="149">
        <f>'G-2'!F16</f>
        <v>161.5</v>
      </c>
      <c r="I17" s="149">
        <f>'G-2'!F17</f>
        <v>169</v>
      </c>
      <c r="J17" s="149">
        <f>'G-2'!F18</f>
        <v>197.5</v>
      </c>
      <c r="K17" s="149">
        <f>'G-2'!F19</f>
        <v>165.5</v>
      </c>
      <c r="L17" s="150"/>
      <c r="M17" s="149">
        <f>'G-2'!F20</f>
        <v>194</v>
      </c>
      <c r="N17" s="149">
        <f>'G-2'!F21</f>
        <v>180</v>
      </c>
      <c r="O17" s="149">
        <f>'G-2'!F22</f>
        <v>213</v>
      </c>
      <c r="P17" s="149">
        <f>'G-2'!M10</f>
        <v>226.5</v>
      </c>
      <c r="Q17" s="149">
        <f>'G-2'!M11</f>
        <v>242</v>
      </c>
      <c r="R17" s="149">
        <f>'G-2'!M12</f>
        <v>227</v>
      </c>
      <c r="S17" s="149">
        <f>'G-2'!M13</f>
        <v>267.5</v>
      </c>
      <c r="T17" s="149">
        <f>'G-2'!M14</f>
        <v>247.5</v>
      </c>
      <c r="U17" s="149">
        <f>'G-2'!M15</f>
        <v>244</v>
      </c>
      <c r="V17" s="149">
        <f>'G-2'!M16</f>
        <v>237.5</v>
      </c>
      <c r="W17" s="149">
        <f>'G-2'!M17</f>
        <v>204.5</v>
      </c>
      <c r="X17" s="149">
        <f>'G-2'!M18</f>
        <v>230.5</v>
      </c>
      <c r="Y17" s="149">
        <f>'G-2'!M19</f>
        <v>195.5</v>
      </c>
      <c r="Z17" s="149">
        <f>'G-2'!M20</f>
        <v>174.5</v>
      </c>
      <c r="AA17" s="149">
        <f>'G-2'!M21</f>
        <v>215.5</v>
      </c>
      <c r="AB17" s="149">
        <f>'G-2'!M22</f>
        <v>215</v>
      </c>
      <c r="AC17" s="150"/>
      <c r="AD17" s="149">
        <f>'G-2'!T10</f>
        <v>225</v>
      </c>
      <c r="AE17" s="149">
        <f>'G-2'!T11</f>
        <v>259</v>
      </c>
      <c r="AF17" s="149">
        <f>'G-2'!T12</f>
        <v>233.5</v>
      </c>
      <c r="AG17" s="149">
        <f>'G-2'!T13</f>
        <v>247.5</v>
      </c>
      <c r="AH17" s="149">
        <f>'G-2'!T14</f>
        <v>233</v>
      </c>
      <c r="AI17" s="149">
        <f>'G-2'!T15</f>
        <v>243.5</v>
      </c>
      <c r="AJ17" s="149">
        <f>'G-2'!T16</f>
        <v>256.5</v>
      </c>
      <c r="AK17" s="149">
        <f>'G-2'!T17</f>
        <v>263.5</v>
      </c>
      <c r="AL17" s="149">
        <f>'G-2'!T18</f>
        <v>238</v>
      </c>
      <c r="AM17" s="149">
        <f>'G-2'!T19</f>
        <v>244</v>
      </c>
      <c r="AN17" s="149">
        <f>'G-2'!T20</f>
        <v>244.5</v>
      </c>
      <c r="AO17" s="149">
        <f>'G-2'!T21</f>
        <v>135</v>
      </c>
      <c r="AP17" s="101"/>
      <c r="AQ17" s="101"/>
      <c r="AR17" s="101"/>
      <c r="AS17" s="101"/>
      <c r="AT17" s="101"/>
      <c r="AU17" s="101">
        <f t="shared" ref="AU17:BA17" si="6">E18</f>
        <v>917.5</v>
      </c>
      <c r="AV17" s="101">
        <f t="shared" si="6"/>
        <v>881</v>
      </c>
      <c r="AW17" s="101">
        <f t="shared" si="6"/>
        <v>839</v>
      </c>
      <c r="AX17" s="101">
        <f t="shared" si="6"/>
        <v>738</v>
      </c>
      <c r="AY17" s="101">
        <f t="shared" si="6"/>
        <v>690</v>
      </c>
      <c r="AZ17" s="101">
        <f t="shared" si="6"/>
        <v>716.5</v>
      </c>
      <c r="BA17" s="101">
        <f t="shared" si="6"/>
        <v>693.5</v>
      </c>
      <c r="BB17" s="101"/>
      <c r="BC17" s="101"/>
      <c r="BD17" s="101"/>
      <c r="BE17" s="101">
        <f t="shared" ref="BE17:BQ17" si="7">P18</f>
        <v>813.5</v>
      </c>
      <c r="BF17" s="101">
        <f t="shared" si="7"/>
        <v>861.5</v>
      </c>
      <c r="BG17" s="101">
        <f t="shared" si="7"/>
        <v>908.5</v>
      </c>
      <c r="BH17" s="101">
        <f t="shared" si="7"/>
        <v>963</v>
      </c>
      <c r="BI17" s="101">
        <f t="shared" si="7"/>
        <v>984</v>
      </c>
      <c r="BJ17" s="101">
        <f t="shared" si="7"/>
        <v>986</v>
      </c>
      <c r="BK17" s="101">
        <f t="shared" si="7"/>
        <v>996.5</v>
      </c>
      <c r="BL17" s="101">
        <f t="shared" si="7"/>
        <v>933.5</v>
      </c>
      <c r="BM17" s="101">
        <f t="shared" si="7"/>
        <v>916.5</v>
      </c>
      <c r="BN17" s="101">
        <f t="shared" si="7"/>
        <v>868</v>
      </c>
      <c r="BO17" s="101">
        <f t="shared" si="7"/>
        <v>805</v>
      </c>
      <c r="BP17" s="101">
        <f t="shared" si="7"/>
        <v>816</v>
      </c>
      <c r="BQ17" s="101">
        <f t="shared" si="7"/>
        <v>800.5</v>
      </c>
      <c r="BR17" s="101"/>
      <c r="BS17" s="101"/>
      <c r="BT17" s="101"/>
      <c r="BU17" s="101">
        <f t="shared" ref="BU17:CC17" si="8">AG18</f>
        <v>965</v>
      </c>
      <c r="BV17" s="101">
        <f t="shared" si="8"/>
        <v>973</v>
      </c>
      <c r="BW17" s="101">
        <f t="shared" si="8"/>
        <v>957.5</v>
      </c>
      <c r="BX17" s="101">
        <f t="shared" si="8"/>
        <v>980.5</v>
      </c>
      <c r="BY17" s="101">
        <f t="shared" si="8"/>
        <v>996.5</v>
      </c>
      <c r="BZ17" s="101">
        <f t="shared" si="8"/>
        <v>1001.5</v>
      </c>
      <c r="CA17" s="101">
        <f t="shared" si="8"/>
        <v>1002</v>
      </c>
      <c r="CB17" s="101">
        <f t="shared" si="8"/>
        <v>990</v>
      </c>
      <c r="CC17" s="101">
        <f t="shared" si="8"/>
        <v>861.5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917.5</v>
      </c>
      <c r="F18" s="149">
        <f t="shared" ref="F18:K18" si="9">C17+D17+E17+F17</f>
        <v>881</v>
      </c>
      <c r="G18" s="149">
        <f t="shared" si="9"/>
        <v>839</v>
      </c>
      <c r="H18" s="149">
        <f t="shared" si="9"/>
        <v>738</v>
      </c>
      <c r="I18" s="149">
        <f t="shared" si="9"/>
        <v>690</v>
      </c>
      <c r="J18" s="149">
        <f t="shared" si="9"/>
        <v>716.5</v>
      </c>
      <c r="K18" s="149">
        <f t="shared" si="9"/>
        <v>693.5</v>
      </c>
      <c r="L18" s="150"/>
      <c r="M18" s="149"/>
      <c r="N18" s="149"/>
      <c r="O18" s="149"/>
      <c r="P18" s="149">
        <f>M17+N17+O17+P17</f>
        <v>813.5</v>
      </c>
      <c r="Q18" s="149">
        <f t="shared" ref="Q18:AB18" si="10">N17+O17+P17+Q17</f>
        <v>861.5</v>
      </c>
      <c r="R18" s="149">
        <f t="shared" si="10"/>
        <v>908.5</v>
      </c>
      <c r="S18" s="149">
        <f t="shared" si="10"/>
        <v>963</v>
      </c>
      <c r="T18" s="149">
        <f t="shared" si="10"/>
        <v>984</v>
      </c>
      <c r="U18" s="149">
        <f t="shared" si="10"/>
        <v>986</v>
      </c>
      <c r="V18" s="149">
        <f t="shared" si="10"/>
        <v>996.5</v>
      </c>
      <c r="W18" s="149">
        <f t="shared" si="10"/>
        <v>933.5</v>
      </c>
      <c r="X18" s="149">
        <f t="shared" si="10"/>
        <v>916.5</v>
      </c>
      <c r="Y18" s="149">
        <f t="shared" si="10"/>
        <v>868</v>
      </c>
      <c r="Z18" s="149">
        <f t="shared" si="10"/>
        <v>805</v>
      </c>
      <c r="AA18" s="149">
        <f t="shared" si="10"/>
        <v>816</v>
      </c>
      <c r="AB18" s="149">
        <f t="shared" si="10"/>
        <v>800.5</v>
      </c>
      <c r="AC18" s="150"/>
      <c r="AD18" s="149"/>
      <c r="AE18" s="149"/>
      <c r="AF18" s="149"/>
      <c r="AG18" s="149">
        <f>AD17+AE17+AF17+AG17</f>
        <v>965</v>
      </c>
      <c r="AH18" s="149">
        <f t="shared" ref="AH18:AO18" si="11">AE17+AF17+AG17+AH17</f>
        <v>973</v>
      </c>
      <c r="AI18" s="149">
        <f t="shared" si="11"/>
        <v>957.5</v>
      </c>
      <c r="AJ18" s="149">
        <f t="shared" si="11"/>
        <v>980.5</v>
      </c>
      <c r="AK18" s="149">
        <f t="shared" si="11"/>
        <v>996.5</v>
      </c>
      <c r="AL18" s="149">
        <f t="shared" si="11"/>
        <v>1001.5</v>
      </c>
      <c r="AM18" s="149">
        <f t="shared" si="11"/>
        <v>1002</v>
      </c>
      <c r="AN18" s="149">
        <f t="shared" si="11"/>
        <v>990</v>
      </c>
      <c r="AO18" s="149">
        <f t="shared" si="11"/>
        <v>861.5</v>
      </c>
      <c r="AP18" s="101"/>
      <c r="AQ18" s="101"/>
      <c r="AR18" s="101"/>
      <c r="AS18" s="101"/>
      <c r="AT18" s="101"/>
      <c r="AU18" s="101">
        <f t="shared" ref="AU18:BA18" si="12">E28</f>
        <v>2210.5</v>
      </c>
      <c r="AV18" s="101">
        <f t="shared" si="12"/>
        <v>2044.5</v>
      </c>
      <c r="AW18" s="101">
        <f t="shared" si="12"/>
        <v>1828.5</v>
      </c>
      <c r="AX18" s="101">
        <f t="shared" si="12"/>
        <v>1660.5</v>
      </c>
      <c r="AY18" s="101">
        <f t="shared" si="12"/>
        <v>1641.5</v>
      </c>
      <c r="AZ18" s="101">
        <f t="shared" si="12"/>
        <v>1626.5</v>
      </c>
      <c r="BA18" s="101">
        <f t="shared" si="12"/>
        <v>1599</v>
      </c>
      <c r="BB18" s="101"/>
      <c r="BC18" s="101"/>
      <c r="BD18" s="101"/>
      <c r="BE18" s="101">
        <f t="shared" ref="BE18:BQ18" si="13">P28</f>
        <v>1576</v>
      </c>
      <c r="BF18" s="101">
        <f t="shared" si="13"/>
        <v>1667.5</v>
      </c>
      <c r="BG18" s="101">
        <f t="shared" si="13"/>
        <v>1707</v>
      </c>
      <c r="BH18" s="101">
        <f t="shared" si="13"/>
        <v>1765</v>
      </c>
      <c r="BI18" s="101">
        <f t="shared" si="13"/>
        <v>1781.5</v>
      </c>
      <c r="BJ18" s="101">
        <f t="shared" si="13"/>
        <v>1690.5</v>
      </c>
      <c r="BK18" s="101">
        <f t="shared" si="13"/>
        <v>1619.5</v>
      </c>
      <c r="BL18" s="101">
        <f t="shared" si="13"/>
        <v>1528</v>
      </c>
      <c r="BM18" s="101">
        <f t="shared" si="13"/>
        <v>1656</v>
      </c>
      <c r="BN18" s="101">
        <f t="shared" si="13"/>
        <v>1679.5</v>
      </c>
      <c r="BO18" s="101">
        <f t="shared" si="13"/>
        <v>1705</v>
      </c>
      <c r="BP18" s="101">
        <f t="shared" si="13"/>
        <v>1709.5</v>
      </c>
      <c r="BQ18" s="101">
        <f t="shared" si="13"/>
        <v>1617.5</v>
      </c>
      <c r="BR18" s="101"/>
      <c r="BS18" s="101"/>
      <c r="BT18" s="101"/>
      <c r="BU18" s="101">
        <f t="shared" ref="BU18:CC18" si="14">AG28</f>
        <v>1902</v>
      </c>
      <c r="BV18" s="101">
        <f t="shared" si="14"/>
        <v>1952.5</v>
      </c>
      <c r="BW18" s="101">
        <f t="shared" si="14"/>
        <v>2057</v>
      </c>
      <c r="BX18" s="101">
        <f t="shared" si="14"/>
        <v>2118.5</v>
      </c>
      <c r="BY18" s="101">
        <f t="shared" si="14"/>
        <v>2186.5</v>
      </c>
      <c r="BZ18" s="101">
        <f t="shared" si="14"/>
        <v>2192</v>
      </c>
      <c r="CA18" s="101">
        <f t="shared" si="14"/>
        <v>2172.5</v>
      </c>
      <c r="CB18" s="101">
        <f t="shared" si="14"/>
        <v>2147.5</v>
      </c>
      <c r="CC18" s="101">
        <f t="shared" si="14"/>
        <v>2122.5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1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1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1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1777</v>
      </c>
      <c r="AV19" s="92">
        <f t="shared" si="15"/>
        <v>1873</v>
      </c>
      <c r="AW19" s="92">
        <f t="shared" si="15"/>
        <v>1960.5</v>
      </c>
      <c r="AX19" s="92">
        <f t="shared" si="15"/>
        <v>1929</v>
      </c>
      <c r="AY19" s="92">
        <f t="shared" si="15"/>
        <v>1892.5</v>
      </c>
      <c r="AZ19" s="92">
        <f t="shared" si="15"/>
        <v>1810.5</v>
      </c>
      <c r="BA19" s="92">
        <f t="shared" si="15"/>
        <v>1767</v>
      </c>
      <c r="BB19" s="92"/>
      <c r="BC19" s="92"/>
      <c r="BD19" s="92"/>
      <c r="BE19" s="92">
        <f t="shared" ref="BE19:BQ19" si="16">P23</f>
        <v>1476</v>
      </c>
      <c r="BF19" s="92">
        <f t="shared" si="16"/>
        <v>1422.5</v>
      </c>
      <c r="BG19" s="92">
        <f t="shared" si="16"/>
        <v>1391.5</v>
      </c>
      <c r="BH19" s="92">
        <f t="shared" si="16"/>
        <v>1352</v>
      </c>
      <c r="BI19" s="92">
        <f t="shared" si="16"/>
        <v>1264.5</v>
      </c>
      <c r="BJ19" s="92">
        <f t="shared" si="16"/>
        <v>1216.5</v>
      </c>
      <c r="BK19" s="92">
        <f t="shared" si="16"/>
        <v>1157</v>
      </c>
      <c r="BL19" s="92">
        <f t="shared" si="16"/>
        <v>1191.5</v>
      </c>
      <c r="BM19" s="92">
        <f t="shared" si="16"/>
        <v>1296.5</v>
      </c>
      <c r="BN19" s="92">
        <f t="shared" si="16"/>
        <v>1383.5</v>
      </c>
      <c r="BO19" s="92">
        <f t="shared" si="16"/>
        <v>1513</v>
      </c>
      <c r="BP19" s="92">
        <f t="shared" si="16"/>
        <v>1579</v>
      </c>
      <c r="BQ19" s="92">
        <f t="shared" si="16"/>
        <v>1693</v>
      </c>
      <c r="BR19" s="92"/>
      <c r="BS19" s="92"/>
      <c r="BT19" s="92"/>
      <c r="BU19" s="92">
        <f t="shared" ref="BU19:CC19" si="17">AG23</f>
        <v>1535.5</v>
      </c>
      <c r="BV19" s="92">
        <f t="shared" si="17"/>
        <v>1562.5</v>
      </c>
      <c r="BW19" s="92">
        <f t="shared" si="17"/>
        <v>1534.5</v>
      </c>
      <c r="BX19" s="92">
        <f t="shared" si="17"/>
        <v>1569</v>
      </c>
      <c r="BY19" s="92">
        <f t="shared" si="17"/>
        <v>1694.5</v>
      </c>
      <c r="BZ19" s="92">
        <f t="shared" si="17"/>
        <v>1712.5</v>
      </c>
      <c r="CA19" s="92">
        <f t="shared" si="17"/>
        <v>1722</v>
      </c>
      <c r="CB19" s="92">
        <f t="shared" si="17"/>
        <v>1613</v>
      </c>
      <c r="CC19" s="92">
        <f t="shared" si="17"/>
        <v>1453</v>
      </c>
    </row>
    <row r="20" spans="1:81" ht="16.5" customHeight="1" x14ac:dyDescent="0.2">
      <c r="A20" s="159" t="s">
        <v>152</v>
      </c>
      <c r="B20" s="160">
        <f>MAX(B18:K18)</f>
        <v>917.5</v>
      </c>
      <c r="C20" s="152" t="s">
        <v>106</v>
      </c>
      <c r="D20" s="161">
        <f>+B20*D19</f>
        <v>917.5</v>
      </c>
      <c r="E20" s="152"/>
      <c r="F20" s="152" t="s">
        <v>107</v>
      </c>
      <c r="G20" s="161">
        <f>+B20*G19</f>
        <v>0</v>
      </c>
      <c r="H20" s="152"/>
      <c r="I20" s="152" t="s">
        <v>108</v>
      </c>
      <c r="J20" s="161">
        <f>+B20*J19</f>
        <v>0</v>
      </c>
      <c r="K20" s="154"/>
      <c r="L20" s="148"/>
      <c r="M20" s="160">
        <f>MAX(M18:AB18)</f>
        <v>996.5</v>
      </c>
      <c r="N20" s="152"/>
      <c r="O20" s="152" t="s">
        <v>106</v>
      </c>
      <c r="P20" s="162">
        <f>+M20*P19</f>
        <v>996.5</v>
      </c>
      <c r="Q20" s="152"/>
      <c r="R20" s="152"/>
      <c r="S20" s="152"/>
      <c r="T20" s="152" t="s">
        <v>107</v>
      </c>
      <c r="U20" s="162">
        <f>+M20*U19</f>
        <v>0</v>
      </c>
      <c r="V20" s="152"/>
      <c r="W20" s="152"/>
      <c r="X20" s="152"/>
      <c r="Y20" s="152" t="s">
        <v>108</v>
      </c>
      <c r="Z20" s="162">
        <f>+M20*Z19</f>
        <v>0</v>
      </c>
      <c r="AA20" s="152"/>
      <c r="AB20" s="154"/>
      <c r="AC20" s="148"/>
      <c r="AD20" s="160">
        <f>MAX(AD18:AO18)</f>
        <v>1002</v>
      </c>
      <c r="AE20" s="152" t="s">
        <v>106</v>
      </c>
      <c r="AF20" s="161">
        <f>+AD20*AF19</f>
        <v>1002</v>
      </c>
      <c r="AG20" s="152"/>
      <c r="AH20" s="152"/>
      <c r="AI20" s="152"/>
      <c r="AJ20" s="152" t="s">
        <v>107</v>
      </c>
      <c r="AK20" s="161">
        <f>+AD20*AK19</f>
        <v>0</v>
      </c>
      <c r="AL20" s="152"/>
      <c r="AM20" s="152"/>
      <c r="AN20" s="152" t="s">
        <v>108</v>
      </c>
      <c r="AO20" s="163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4" t="s">
        <v>102</v>
      </c>
      <c r="U21" s="244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4905</v>
      </c>
      <c r="AV21" s="92">
        <f t="shared" si="18"/>
        <v>4798.5</v>
      </c>
      <c r="AW21" s="92">
        <f t="shared" si="18"/>
        <v>4628</v>
      </c>
      <c r="AX21" s="92">
        <f t="shared" si="18"/>
        <v>4327.5</v>
      </c>
      <c r="AY21" s="92">
        <f t="shared" si="18"/>
        <v>4224</v>
      </c>
      <c r="AZ21" s="92">
        <f t="shared" si="18"/>
        <v>4153.5</v>
      </c>
      <c r="BA21" s="92">
        <f t="shared" si="18"/>
        <v>4059.5</v>
      </c>
      <c r="BB21" s="92"/>
      <c r="BC21" s="92"/>
      <c r="BD21" s="92"/>
      <c r="BE21" s="92">
        <f t="shared" ref="BE21:BQ21" si="19">P33</f>
        <v>3865.5</v>
      </c>
      <c r="BF21" s="92">
        <f t="shared" si="19"/>
        <v>3951.5</v>
      </c>
      <c r="BG21" s="92">
        <f t="shared" si="19"/>
        <v>4007</v>
      </c>
      <c r="BH21" s="92">
        <f t="shared" si="19"/>
        <v>4080</v>
      </c>
      <c r="BI21" s="92">
        <f t="shared" si="19"/>
        <v>4030</v>
      </c>
      <c r="BJ21" s="92">
        <f t="shared" si="19"/>
        <v>3893</v>
      </c>
      <c r="BK21" s="92">
        <f t="shared" si="19"/>
        <v>3773</v>
      </c>
      <c r="BL21" s="92">
        <f t="shared" si="19"/>
        <v>3653</v>
      </c>
      <c r="BM21" s="92">
        <f t="shared" si="19"/>
        <v>3869</v>
      </c>
      <c r="BN21" s="92">
        <f t="shared" si="19"/>
        <v>3931</v>
      </c>
      <c r="BO21" s="92">
        <f t="shared" si="19"/>
        <v>4023</v>
      </c>
      <c r="BP21" s="92">
        <f t="shared" si="19"/>
        <v>4104.5</v>
      </c>
      <c r="BQ21" s="92">
        <f t="shared" si="19"/>
        <v>4111</v>
      </c>
      <c r="BR21" s="92"/>
      <c r="BS21" s="92"/>
      <c r="BT21" s="92"/>
      <c r="BU21" s="92">
        <f t="shared" ref="BU21:CC21" si="20">AG33</f>
        <v>4402.5</v>
      </c>
      <c r="BV21" s="92">
        <f t="shared" si="20"/>
        <v>4488</v>
      </c>
      <c r="BW21" s="92">
        <f t="shared" si="20"/>
        <v>4549</v>
      </c>
      <c r="BX21" s="92">
        <f t="shared" si="20"/>
        <v>4668</v>
      </c>
      <c r="BY21" s="92">
        <f t="shared" si="20"/>
        <v>4877.5</v>
      </c>
      <c r="BZ21" s="92">
        <f t="shared" si="20"/>
        <v>4906</v>
      </c>
      <c r="CA21" s="92">
        <f t="shared" si="20"/>
        <v>4896.5</v>
      </c>
      <c r="CB21" s="92">
        <f t="shared" si="20"/>
        <v>4750.5</v>
      </c>
      <c r="CC21" s="92">
        <f t="shared" si="20"/>
        <v>4437</v>
      </c>
    </row>
    <row r="22" spans="1:81" ht="16.5" customHeight="1" x14ac:dyDescent="0.2">
      <c r="A22" s="100" t="s">
        <v>103</v>
      </c>
      <c r="B22" s="149">
        <f>'G-3'!F10</f>
        <v>417</v>
      </c>
      <c r="C22" s="149">
        <f>'G-3'!F11</f>
        <v>413.5</v>
      </c>
      <c r="D22" s="149">
        <f>'G-3'!F12</f>
        <v>503</v>
      </c>
      <c r="E22" s="149">
        <f>'G-3'!F13</f>
        <v>443.5</v>
      </c>
      <c r="F22" s="149">
        <f>'G-3'!F14</f>
        <v>513</v>
      </c>
      <c r="G22" s="149">
        <f>'G-3'!F15</f>
        <v>501</v>
      </c>
      <c r="H22" s="149">
        <f>'G-3'!F16</f>
        <v>471.5</v>
      </c>
      <c r="I22" s="149">
        <f>'G-3'!F17</f>
        <v>407</v>
      </c>
      <c r="J22" s="149">
        <f>'G-3'!F18</f>
        <v>431</v>
      </c>
      <c r="K22" s="149">
        <f>'G-3'!F19</f>
        <v>457.5</v>
      </c>
      <c r="L22" s="150"/>
      <c r="M22" s="149">
        <f>'G-3'!F20</f>
        <v>382.5</v>
      </c>
      <c r="N22" s="149">
        <f>'G-3'!F21</f>
        <v>390</v>
      </c>
      <c r="O22" s="149">
        <f>'G-3'!F22</f>
        <v>355</v>
      </c>
      <c r="P22" s="149">
        <f>'G-3'!M10</f>
        <v>348.5</v>
      </c>
      <c r="Q22" s="149">
        <f>'G-3'!M11</f>
        <v>329</v>
      </c>
      <c r="R22" s="149">
        <f>'G-3'!M12</f>
        <v>359</v>
      </c>
      <c r="S22" s="149">
        <f>'G-3'!M13</f>
        <v>315.5</v>
      </c>
      <c r="T22" s="149">
        <f>'G-3'!M14</f>
        <v>261</v>
      </c>
      <c r="U22" s="149">
        <f>'G-3'!M15</f>
        <v>281</v>
      </c>
      <c r="V22" s="149">
        <f>'G-3'!M16</f>
        <v>299.5</v>
      </c>
      <c r="W22" s="149">
        <f>'G-3'!M17</f>
        <v>350</v>
      </c>
      <c r="X22" s="149">
        <f>'G-3'!M18</f>
        <v>366</v>
      </c>
      <c r="Y22" s="149">
        <f>'G-3'!M19</f>
        <v>368</v>
      </c>
      <c r="Z22" s="149">
        <f>'G-3'!M20</f>
        <v>429</v>
      </c>
      <c r="AA22" s="149">
        <f>'G-3'!M21</f>
        <v>416</v>
      </c>
      <c r="AB22" s="149">
        <f>'G-3'!M22</f>
        <v>480</v>
      </c>
      <c r="AC22" s="150"/>
      <c r="AD22" s="149">
        <f>'G-3'!T10</f>
        <v>384.5</v>
      </c>
      <c r="AE22" s="149">
        <f>'G-3'!T11</f>
        <v>420</v>
      </c>
      <c r="AF22" s="149">
        <f>'G-3'!T12</f>
        <v>404.5</v>
      </c>
      <c r="AG22" s="149">
        <f>'G-3'!T13</f>
        <v>326.5</v>
      </c>
      <c r="AH22" s="149">
        <f>'G-3'!T14</f>
        <v>411.5</v>
      </c>
      <c r="AI22" s="149">
        <f>'G-3'!T15</f>
        <v>392</v>
      </c>
      <c r="AJ22" s="149">
        <f>'G-3'!T16</f>
        <v>439</v>
      </c>
      <c r="AK22" s="149">
        <f>'G-3'!T17</f>
        <v>452</v>
      </c>
      <c r="AL22" s="149">
        <f>'G-3'!T18</f>
        <v>429.5</v>
      </c>
      <c r="AM22" s="149">
        <f>'G-3'!T19</f>
        <v>401.5</v>
      </c>
      <c r="AN22" s="149">
        <f>'G-3'!T20</f>
        <v>330</v>
      </c>
      <c r="AO22" s="149">
        <f>'G-3'!T21</f>
        <v>292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1777</v>
      </c>
      <c r="F23" s="149">
        <f t="shared" ref="F23:K23" si="21">C22+D22+E22+F22</f>
        <v>1873</v>
      </c>
      <c r="G23" s="149">
        <f t="shared" si="21"/>
        <v>1960.5</v>
      </c>
      <c r="H23" s="149">
        <f t="shared" si="21"/>
        <v>1929</v>
      </c>
      <c r="I23" s="149">
        <f t="shared" si="21"/>
        <v>1892.5</v>
      </c>
      <c r="J23" s="149">
        <f t="shared" si="21"/>
        <v>1810.5</v>
      </c>
      <c r="K23" s="149">
        <f t="shared" si="21"/>
        <v>1767</v>
      </c>
      <c r="L23" s="150"/>
      <c r="M23" s="149"/>
      <c r="N23" s="149"/>
      <c r="O23" s="149"/>
      <c r="P23" s="149">
        <f>M22+N22+O22+P22</f>
        <v>1476</v>
      </c>
      <c r="Q23" s="149">
        <f t="shared" ref="Q23:AB23" si="22">N22+O22+P22+Q22</f>
        <v>1422.5</v>
      </c>
      <c r="R23" s="149">
        <f t="shared" si="22"/>
        <v>1391.5</v>
      </c>
      <c r="S23" s="149">
        <f t="shared" si="22"/>
        <v>1352</v>
      </c>
      <c r="T23" s="149">
        <f t="shared" si="22"/>
        <v>1264.5</v>
      </c>
      <c r="U23" s="149">
        <f t="shared" si="22"/>
        <v>1216.5</v>
      </c>
      <c r="V23" s="149">
        <f t="shared" si="22"/>
        <v>1157</v>
      </c>
      <c r="W23" s="149">
        <f t="shared" si="22"/>
        <v>1191.5</v>
      </c>
      <c r="X23" s="149">
        <f t="shared" si="22"/>
        <v>1296.5</v>
      </c>
      <c r="Y23" s="149">
        <f t="shared" si="22"/>
        <v>1383.5</v>
      </c>
      <c r="Z23" s="149">
        <f t="shared" si="22"/>
        <v>1513</v>
      </c>
      <c r="AA23" s="149">
        <f t="shared" si="22"/>
        <v>1579</v>
      </c>
      <c r="AB23" s="149">
        <f t="shared" si="22"/>
        <v>1693</v>
      </c>
      <c r="AC23" s="150"/>
      <c r="AD23" s="149"/>
      <c r="AE23" s="149"/>
      <c r="AF23" s="149"/>
      <c r="AG23" s="149">
        <f>AD22+AE22+AF22+AG22</f>
        <v>1535.5</v>
      </c>
      <c r="AH23" s="149">
        <f t="shared" ref="AH23:AO23" si="23">AE22+AF22+AG22+AH22</f>
        <v>1562.5</v>
      </c>
      <c r="AI23" s="149">
        <f t="shared" si="23"/>
        <v>1534.5</v>
      </c>
      <c r="AJ23" s="149">
        <f t="shared" si="23"/>
        <v>1569</v>
      </c>
      <c r="AK23" s="149">
        <f t="shared" si="23"/>
        <v>1694.5</v>
      </c>
      <c r="AL23" s="149">
        <f t="shared" si="23"/>
        <v>1712.5</v>
      </c>
      <c r="AM23" s="149">
        <f t="shared" si="23"/>
        <v>1722</v>
      </c>
      <c r="AN23" s="149">
        <f t="shared" si="23"/>
        <v>1613</v>
      </c>
      <c r="AO23" s="149">
        <f t="shared" si="23"/>
        <v>1453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0.96382730455075849</v>
      </c>
      <c r="H24" s="152"/>
      <c r="I24" s="152" t="s">
        <v>108</v>
      </c>
      <c r="J24" s="153">
        <f>DIRECCIONALIDAD!J30/100</f>
        <v>3.6172695449241538E-2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0.9787946428571429</v>
      </c>
      <c r="V24" s="152"/>
      <c r="W24" s="152"/>
      <c r="X24" s="152"/>
      <c r="Y24" s="152" t="s">
        <v>108</v>
      </c>
      <c r="Z24" s="153">
        <f>DIRECCIONALIDAD!J33/100</f>
        <v>2.1205357142857144E-2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0.95847362514029166</v>
      </c>
      <c r="AL24" s="152"/>
      <c r="AM24" s="152"/>
      <c r="AN24" s="152" t="s">
        <v>108</v>
      </c>
      <c r="AO24" s="153">
        <f>DIRECCIONALIDAD!J36/100</f>
        <v>4.1526374859708198E-2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152</v>
      </c>
      <c r="B25" s="160">
        <f>MAX(B23:K23)</f>
        <v>1960.5</v>
      </c>
      <c r="C25" s="152" t="s">
        <v>106</v>
      </c>
      <c r="D25" s="161">
        <f>+B25*D24</f>
        <v>0</v>
      </c>
      <c r="E25" s="152"/>
      <c r="F25" s="152" t="s">
        <v>107</v>
      </c>
      <c r="G25" s="161">
        <f>+B25*G24</f>
        <v>1889.5834305717619</v>
      </c>
      <c r="H25" s="152"/>
      <c r="I25" s="152" t="s">
        <v>108</v>
      </c>
      <c r="J25" s="161">
        <f>+B25*J24</f>
        <v>70.916569428238034</v>
      </c>
      <c r="K25" s="154"/>
      <c r="L25" s="148"/>
      <c r="M25" s="160">
        <f>MAX(M23:AB23)</f>
        <v>1693</v>
      </c>
      <c r="N25" s="152"/>
      <c r="O25" s="152" t="s">
        <v>106</v>
      </c>
      <c r="P25" s="162">
        <f>+M25*P24</f>
        <v>0</v>
      </c>
      <c r="Q25" s="152"/>
      <c r="R25" s="152"/>
      <c r="S25" s="152"/>
      <c r="T25" s="152" t="s">
        <v>107</v>
      </c>
      <c r="U25" s="162">
        <f>+M25*U24</f>
        <v>1657.0993303571429</v>
      </c>
      <c r="V25" s="152"/>
      <c r="W25" s="152"/>
      <c r="X25" s="152"/>
      <c r="Y25" s="152" t="s">
        <v>108</v>
      </c>
      <c r="Z25" s="162">
        <f>+M25*Z24</f>
        <v>35.900669642857146</v>
      </c>
      <c r="AA25" s="152"/>
      <c r="AB25" s="154"/>
      <c r="AC25" s="148"/>
      <c r="AD25" s="160">
        <f>MAX(AD23:AO23)</f>
        <v>1722</v>
      </c>
      <c r="AE25" s="152" t="s">
        <v>106</v>
      </c>
      <c r="AF25" s="161">
        <f>+AD25*AF24</f>
        <v>0</v>
      </c>
      <c r="AG25" s="152"/>
      <c r="AH25" s="152"/>
      <c r="AI25" s="152"/>
      <c r="AJ25" s="152" t="s">
        <v>107</v>
      </c>
      <c r="AK25" s="161">
        <f>+AD25*AK24</f>
        <v>1650.4915824915822</v>
      </c>
      <c r="AL25" s="152"/>
      <c r="AM25" s="152"/>
      <c r="AN25" s="152" t="s">
        <v>108</v>
      </c>
      <c r="AO25" s="163">
        <f>+AD25*AO24</f>
        <v>71.508417508417523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4" t="s">
        <v>102</v>
      </c>
      <c r="U26" s="244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577</v>
      </c>
      <c r="C27" s="149">
        <f>'G-4'!F11</f>
        <v>631</v>
      </c>
      <c r="D27" s="149">
        <f>'G-4'!F12</f>
        <v>595</v>
      </c>
      <c r="E27" s="149">
        <f>'G-4'!F13</f>
        <v>407.5</v>
      </c>
      <c r="F27" s="149">
        <f>'G-4'!F14</f>
        <v>411</v>
      </c>
      <c r="G27" s="149">
        <f>'G-4'!F15</f>
        <v>415</v>
      </c>
      <c r="H27" s="149">
        <f>'G-4'!F16</f>
        <v>427</v>
      </c>
      <c r="I27" s="149">
        <f>'G-4'!F17</f>
        <v>388.5</v>
      </c>
      <c r="J27" s="149">
        <f>'G-4'!F18</f>
        <v>396</v>
      </c>
      <c r="K27" s="149">
        <f>'G-4'!F19</f>
        <v>387.5</v>
      </c>
      <c r="L27" s="150"/>
      <c r="M27" s="149">
        <f>'G-4'!F20</f>
        <v>385</v>
      </c>
      <c r="N27" s="149">
        <f>'G-4'!F21</f>
        <v>428</v>
      </c>
      <c r="O27" s="149">
        <f>'G-4'!F22</f>
        <v>379</v>
      </c>
      <c r="P27" s="149">
        <f>'G-4'!M10</f>
        <v>384</v>
      </c>
      <c r="Q27" s="149">
        <f>'G-4'!M11</f>
        <v>476.5</v>
      </c>
      <c r="R27" s="149">
        <f>'G-4'!M12</f>
        <v>467.5</v>
      </c>
      <c r="S27" s="149">
        <f>'G-4'!M13</f>
        <v>437</v>
      </c>
      <c r="T27" s="149">
        <f>'G-4'!M14</f>
        <v>400.5</v>
      </c>
      <c r="U27" s="149">
        <f>'G-4'!M15</f>
        <v>385.5</v>
      </c>
      <c r="V27" s="149">
        <f>'G-4'!M16</f>
        <v>396.5</v>
      </c>
      <c r="W27" s="149">
        <f>'G-4'!M17</f>
        <v>345.5</v>
      </c>
      <c r="X27" s="149">
        <f>'G-4'!M18</f>
        <v>528.5</v>
      </c>
      <c r="Y27" s="149">
        <f>'G-4'!M19</f>
        <v>409</v>
      </c>
      <c r="Z27" s="149">
        <f>'G-4'!M20</f>
        <v>422</v>
      </c>
      <c r="AA27" s="149">
        <f>'G-4'!M21</f>
        <v>350</v>
      </c>
      <c r="AB27" s="149">
        <f>'G-4'!M22</f>
        <v>436.5</v>
      </c>
      <c r="AC27" s="150"/>
      <c r="AD27" s="149">
        <f>'G-4'!T10</f>
        <v>467</v>
      </c>
      <c r="AE27" s="149">
        <f>'G-4'!T11</f>
        <v>451</v>
      </c>
      <c r="AF27" s="149">
        <f>'G-4'!T12</f>
        <v>491.5</v>
      </c>
      <c r="AG27" s="149">
        <f>'G-4'!T13</f>
        <v>492.5</v>
      </c>
      <c r="AH27" s="149">
        <f>'G-4'!T14</f>
        <v>517.5</v>
      </c>
      <c r="AI27" s="149">
        <f>'G-4'!T15</f>
        <v>555.5</v>
      </c>
      <c r="AJ27" s="149">
        <f>'G-4'!T16</f>
        <v>553</v>
      </c>
      <c r="AK27" s="149">
        <f>'G-4'!T17</f>
        <v>560.5</v>
      </c>
      <c r="AL27" s="149">
        <f>'G-4'!T18</f>
        <v>523</v>
      </c>
      <c r="AM27" s="149">
        <f>'G-4'!T19</f>
        <v>536</v>
      </c>
      <c r="AN27" s="149">
        <f>'G-4'!T20</f>
        <v>528</v>
      </c>
      <c r="AO27" s="149">
        <f>'G-4'!T21</f>
        <v>535.5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2210.5</v>
      </c>
      <c r="F28" s="149">
        <f t="shared" ref="F28:K28" si="24">C27+D27+E27+F27</f>
        <v>2044.5</v>
      </c>
      <c r="G28" s="149">
        <f t="shared" si="24"/>
        <v>1828.5</v>
      </c>
      <c r="H28" s="149">
        <f t="shared" si="24"/>
        <v>1660.5</v>
      </c>
      <c r="I28" s="149">
        <f t="shared" si="24"/>
        <v>1641.5</v>
      </c>
      <c r="J28" s="149">
        <f t="shared" si="24"/>
        <v>1626.5</v>
      </c>
      <c r="K28" s="149">
        <f t="shared" si="24"/>
        <v>1599</v>
      </c>
      <c r="L28" s="150"/>
      <c r="M28" s="149"/>
      <c r="N28" s="149"/>
      <c r="O28" s="149"/>
      <c r="P28" s="149">
        <f>M27+N27+O27+P27</f>
        <v>1576</v>
      </c>
      <c r="Q28" s="149">
        <f t="shared" ref="Q28:AB28" si="25">N27+O27+P27+Q27</f>
        <v>1667.5</v>
      </c>
      <c r="R28" s="149">
        <f t="shared" si="25"/>
        <v>1707</v>
      </c>
      <c r="S28" s="149">
        <f t="shared" si="25"/>
        <v>1765</v>
      </c>
      <c r="T28" s="149">
        <f t="shared" si="25"/>
        <v>1781.5</v>
      </c>
      <c r="U28" s="149">
        <f t="shared" si="25"/>
        <v>1690.5</v>
      </c>
      <c r="V28" s="149">
        <f t="shared" si="25"/>
        <v>1619.5</v>
      </c>
      <c r="W28" s="149">
        <f t="shared" si="25"/>
        <v>1528</v>
      </c>
      <c r="X28" s="149">
        <f t="shared" si="25"/>
        <v>1656</v>
      </c>
      <c r="Y28" s="149">
        <f t="shared" si="25"/>
        <v>1679.5</v>
      </c>
      <c r="Z28" s="149">
        <f t="shared" si="25"/>
        <v>1705</v>
      </c>
      <c r="AA28" s="149">
        <f t="shared" si="25"/>
        <v>1709.5</v>
      </c>
      <c r="AB28" s="149">
        <f t="shared" si="25"/>
        <v>1617.5</v>
      </c>
      <c r="AC28" s="150"/>
      <c r="AD28" s="149"/>
      <c r="AE28" s="149"/>
      <c r="AF28" s="149"/>
      <c r="AG28" s="149">
        <f>AD27+AE27+AF27+AG27</f>
        <v>1902</v>
      </c>
      <c r="AH28" s="149">
        <f t="shared" ref="AH28:AO28" si="26">AE27+AF27+AG27+AH27</f>
        <v>1952.5</v>
      </c>
      <c r="AI28" s="149">
        <f t="shared" si="26"/>
        <v>2057</v>
      </c>
      <c r="AJ28" s="149">
        <f t="shared" si="26"/>
        <v>2118.5</v>
      </c>
      <c r="AK28" s="149">
        <f t="shared" si="26"/>
        <v>2186.5</v>
      </c>
      <c r="AL28" s="149">
        <f t="shared" si="26"/>
        <v>2192</v>
      </c>
      <c r="AM28" s="149">
        <f t="shared" si="26"/>
        <v>2172.5</v>
      </c>
      <c r="AN28" s="149">
        <f t="shared" si="26"/>
        <v>2147.5</v>
      </c>
      <c r="AO28" s="149">
        <f t="shared" si="26"/>
        <v>2122.5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1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1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1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152</v>
      </c>
      <c r="B30" s="160">
        <f>MAX(B28:K28)</f>
        <v>2210.5</v>
      </c>
      <c r="C30" s="152" t="s">
        <v>106</v>
      </c>
      <c r="D30" s="161">
        <f>+B30*D29</f>
        <v>0</v>
      </c>
      <c r="E30" s="152"/>
      <c r="F30" s="152" t="s">
        <v>107</v>
      </c>
      <c r="G30" s="161">
        <f>+B30*G29</f>
        <v>2210.5</v>
      </c>
      <c r="H30" s="152"/>
      <c r="I30" s="152" t="s">
        <v>108</v>
      </c>
      <c r="J30" s="161">
        <f>+B30*J29</f>
        <v>0</v>
      </c>
      <c r="K30" s="154"/>
      <c r="L30" s="148"/>
      <c r="M30" s="160">
        <f>MAX(M28:AB28)</f>
        <v>1781.5</v>
      </c>
      <c r="N30" s="152"/>
      <c r="O30" s="152" t="s">
        <v>106</v>
      </c>
      <c r="P30" s="162">
        <f>+M30*P29</f>
        <v>0</v>
      </c>
      <c r="Q30" s="152"/>
      <c r="R30" s="152"/>
      <c r="S30" s="152"/>
      <c r="T30" s="152" t="s">
        <v>107</v>
      </c>
      <c r="U30" s="162">
        <f>+M30*U29</f>
        <v>1781.5</v>
      </c>
      <c r="V30" s="152"/>
      <c r="W30" s="152"/>
      <c r="X30" s="152"/>
      <c r="Y30" s="152" t="s">
        <v>108</v>
      </c>
      <c r="Z30" s="162">
        <f>+M30*Z29</f>
        <v>0</v>
      </c>
      <c r="AA30" s="152"/>
      <c r="AB30" s="154"/>
      <c r="AC30" s="148"/>
      <c r="AD30" s="160">
        <f>MAX(AD28:AO28)</f>
        <v>2192</v>
      </c>
      <c r="AE30" s="152" t="s">
        <v>106</v>
      </c>
      <c r="AF30" s="161">
        <f>+AD30*AF29</f>
        <v>0</v>
      </c>
      <c r="AG30" s="152"/>
      <c r="AH30" s="152"/>
      <c r="AI30" s="152"/>
      <c r="AJ30" s="152" t="s">
        <v>107</v>
      </c>
      <c r="AK30" s="161">
        <f>+AD30*AK29</f>
        <v>2192</v>
      </c>
      <c r="AL30" s="152"/>
      <c r="AM30" s="152"/>
      <c r="AN30" s="152" t="s">
        <v>108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102</v>
      </c>
      <c r="U31" s="244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1201.5</v>
      </c>
      <c r="C32" s="149">
        <f t="shared" ref="C32:K32" si="27">C13+C17+C22+C27</f>
        <v>1275</v>
      </c>
      <c r="D32" s="149">
        <f t="shared" si="27"/>
        <v>1360.5</v>
      </c>
      <c r="E32" s="149">
        <f t="shared" si="27"/>
        <v>1068</v>
      </c>
      <c r="F32" s="149">
        <f t="shared" si="27"/>
        <v>1095</v>
      </c>
      <c r="G32" s="149">
        <f t="shared" si="27"/>
        <v>1104.5</v>
      </c>
      <c r="H32" s="149">
        <f t="shared" si="27"/>
        <v>1060</v>
      </c>
      <c r="I32" s="149">
        <f t="shared" si="27"/>
        <v>964.5</v>
      </c>
      <c r="J32" s="149">
        <f t="shared" si="27"/>
        <v>1024.5</v>
      </c>
      <c r="K32" s="149">
        <f t="shared" si="27"/>
        <v>1010.5</v>
      </c>
      <c r="L32" s="150"/>
      <c r="M32" s="149">
        <f>M13+M17+M22+M27</f>
        <v>961.5</v>
      </c>
      <c r="N32" s="149">
        <f t="shared" ref="N32:AB32" si="28">N13+N17+N22+N27</f>
        <v>998</v>
      </c>
      <c r="O32" s="149">
        <f t="shared" si="28"/>
        <v>947</v>
      </c>
      <c r="P32" s="149">
        <f t="shared" si="28"/>
        <v>959</v>
      </c>
      <c r="Q32" s="149">
        <f t="shared" si="28"/>
        <v>1047.5</v>
      </c>
      <c r="R32" s="149">
        <f t="shared" si="28"/>
        <v>1053.5</v>
      </c>
      <c r="S32" s="149">
        <f t="shared" si="28"/>
        <v>1020</v>
      </c>
      <c r="T32" s="149">
        <f t="shared" si="28"/>
        <v>909</v>
      </c>
      <c r="U32" s="149">
        <f t="shared" si="28"/>
        <v>910.5</v>
      </c>
      <c r="V32" s="149">
        <f t="shared" si="28"/>
        <v>933.5</v>
      </c>
      <c r="W32" s="149">
        <f t="shared" si="28"/>
        <v>900</v>
      </c>
      <c r="X32" s="149">
        <f t="shared" si="28"/>
        <v>1125</v>
      </c>
      <c r="Y32" s="149">
        <f t="shared" si="28"/>
        <v>972.5</v>
      </c>
      <c r="Z32" s="149">
        <f t="shared" si="28"/>
        <v>1025.5</v>
      </c>
      <c r="AA32" s="149">
        <f t="shared" si="28"/>
        <v>981.5</v>
      </c>
      <c r="AB32" s="149">
        <f t="shared" si="28"/>
        <v>1131.5</v>
      </c>
      <c r="AC32" s="150"/>
      <c r="AD32" s="149">
        <f>AD13+AD17+AD22+AD27</f>
        <v>1076.5</v>
      </c>
      <c r="AE32" s="149">
        <f t="shared" ref="AE32:AO32" si="29">AE13+AE17+AE22+AE27</f>
        <v>1130</v>
      </c>
      <c r="AF32" s="149">
        <f t="shared" si="29"/>
        <v>1129.5</v>
      </c>
      <c r="AG32" s="149">
        <f t="shared" si="29"/>
        <v>1066.5</v>
      </c>
      <c r="AH32" s="149">
        <f t="shared" si="29"/>
        <v>1162</v>
      </c>
      <c r="AI32" s="149">
        <f t="shared" si="29"/>
        <v>1191</v>
      </c>
      <c r="AJ32" s="149">
        <f t="shared" si="29"/>
        <v>1248.5</v>
      </c>
      <c r="AK32" s="149">
        <f t="shared" si="29"/>
        <v>1276</v>
      </c>
      <c r="AL32" s="149">
        <f t="shared" si="29"/>
        <v>1190.5</v>
      </c>
      <c r="AM32" s="149">
        <f t="shared" si="29"/>
        <v>1181.5</v>
      </c>
      <c r="AN32" s="149">
        <f t="shared" si="29"/>
        <v>1102.5</v>
      </c>
      <c r="AO32" s="149">
        <f t="shared" si="29"/>
        <v>962.5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4905</v>
      </c>
      <c r="F33" s="149">
        <f t="shared" ref="F33:K33" si="30">C32+D32+E32+F32</f>
        <v>4798.5</v>
      </c>
      <c r="G33" s="149">
        <f t="shared" si="30"/>
        <v>4628</v>
      </c>
      <c r="H33" s="149">
        <f t="shared" si="30"/>
        <v>4327.5</v>
      </c>
      <c r="I33" s="149">
        <f t="shared" si="30"/>
        <v>4224</v>
      </c>
      <c r="J33" s="149">
        <f t="shared" si="30"/>
        <v>4153.5</v>
      </c>
      <c r="K33" s="149">
        <f t="shared" si="30"/>
        <v>4059.5</v>
      </c>
      <c r="L33" s="150"/>
      <c r="M33" s="149"/>
      <c r="N33" s="149"/>
      <c r="O33" s="149"/>
      <c r="P33" s="149">
        <f>M32+N32+O32+P32</f>
        <v>3865.5</v>
      </c>
      <c r="Q33" s="149">
        <f t="shared" ref="Q33:AB33" si="31">N32+O32+P32+Q32</f>
        <v>3951.5</v>
      </c>
      <c r="R33" s="149">
        <f t="shared" si="31"/>
        <v>4007</v>
      </c>
      <c r="S33" s="149">
        <f t="shared" si="31"/>
        <v>4080</v>
      </c>
      <c r="T33" s="149">
        <f t="shared" si="31"/>
        <v>4030</v>
      </c>
      <c r="U33" s="149">
        <f t="shared" si="31"/>
        <v>3893</v>
      </c>
      <c r="V33" s="149">
        <f t="shared" si="31"/>
        <v>3773</v>
      </c>
      <c r="W33" s="149">
        <f t="shared" si="31"/>
        <v>3653</v>
      </c>
      <c r="X33" s="149">
        <f t="shared" si="31"/>
        <v>3869</v>
      </c>
      <c r="Y33" s="149">
        <f t="shared" si="31"/>
        <v>3931</v>
      </c>
      <c r="Z33" s="149">
        <f t="shared" si="31"/>
        <v>4023</v>
      </c>
      <c r="AA33" s="149">
        <f t="shared" si="31"/>
        <v>4104.5</v>
      </c>
      <c r="AB33" s="149">
        <f t="shared" si="31"/>
        <v>4111</v>
      </c>
      <c r="AC33" s="150"/>
      <c r="AD33" s="149"/>
      <c r="AE33" s="149"/>
      <c r="AF33" s="149"/>
      <c r="AG33" s="149">
        <f>AD32+AE32+AF32+AG32</f>
        <v>4402.5</v>
      </c>
      <c r="AH33" s="149">
        <f t="shared" ref="AH33:AO33" si="32">AE32+AF32+AG32+AH32</f>
        <v>4488</v>
      </c>
      <c r="AI33" s="149">
        <f t="shared" si="32"/>
        <v>4549</v>
      </c>
      <c r="AJ33" s="149">
        <f t="shared" si="32"/>
        <v>4668</v>
      </c>
      <c r="AK33" s="149">
        <f t="shared" si="32"/>
        <v>4877.5</v>
      </c>
      <c r="AL33" s="149">
        <f t="shared" si="32"/>
        <v>4906</v>
      </c>
      <c r="AM33" s="149">
        <f t="shared" si="32"/>
        <v>4896.5</v>
      </c>
      <c r="AN33" s="149">
        <f t="shared" si="32"/>
        <v>4750.5</v>
      </c>
      <c r="AO33" s="149">
        <f t="shared" si="32"/>
        <v>4437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G-8</vt:lpstr>
      <vt:lpstr>DIRECCIONALIDAD</vt:lpstr>
      <vt:lpstr>DIAGRAMA DE VOL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2016-08-04T21:26:25Z</cp:lastPrinted>
  <dcterms:created xsi:type="dcterms:W3CDTF">1998-04-02T13:38:56Z</dcterms:created>
  <dcterms:modified xsi:type="dcterms:W3CDTF">2017-11-21T20:10:41Z</dcterms:modified>
</cp:coreProperties>
</file>